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1\Edital 0000036.2021\"/>
    </mc:Choice>
  </mc:AlternateContent>
  <bookViews>
    <workbookView xWindow="-120" yWindow="-120" windowWidth="20730" windowHeight="11160" tabRatio="594"/>
  </bookViews>
  <sheets>
    <sheet name="Planilha de Orçamento" sheetId="9" r:id="rId1"/>
    <sheet name="BDI" sheetId="22" r:id="rId2"/>
  </sheets>
  <externalReferences>
    <externalReference r:id="rId3"/>
  </externalReferences>
  <definedNames>
    <definedName name="_xlnm.Print_Area" localSheetId="1">BDI!$A$1:$I$33</definedName>
    <definedName name="_xlnm.Print_Area" localSheetId="0">'Planilha de Orçamento'!$A$1:$G$199</definedName>
    <definedName name="_xlnm.Print_Titles" localSheetId="0">'Planilha de Orçamento'!$14:$15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3" i="9" l="1"/>
  <c r="G82" i="9" l="1"/>
  <c r="G21" i="9" l="1"/>
  <c r="G22" i="9"/>
  <c r="G23" i="9"/>
  <c r="G24" i="9"/>
  <c r="G25" i="9"/>
  <c r="G26" i="9"/>
  <c r="G27" i="9"/>
  <c r="G29" i="9"/>
  <c r="G30" i="9"/>
  <c r="G31" i="9"/>
  <c r="G33" i="9"/>
  <c r="G34" i="9"/>
  <c r="G35" i="9"/>
  <c r="F199" i="9" l="1"/>
  <c r="E199" i="9"/>
  <c r="G198" i="9"/>
  <c r="G197" i="9"/>
  <c r="G196" i="9"/>
  <c r="G195" i="9"/>
  <c r="G194" i="9"/>
  <c r="G193" i="9"/>
  <c r="G192" i="9"/>
  <c r="G191" i="9"/>
  <c r="G190" i="9"/>
  <c r="G188" i="9"/>
  <c r="G187" i="9"/>
  <c r="G186" i="9"/>
  <c r="G185" i="9"/>
  <c r="G184" i="9"/>
  <c r="G183" i="9"/>
  <c r="G182" i="9"/>
  <c r="G181" i="9"/>
  <c r="G179" i="9"/>
  <c r="G177" i="9"/>
  <c r="G176" i="9"/>
  <c r="G175" i="9"/>
  <c r="G173" i="9"/>
  <c r="G171" i="9"/>
  <c r="G170" i="9"/>
  <c r="G169" i="9"/>
  <c r="G168" i="9"/>
  <c r="G167" i="9"/>
  <c r="G166" i="9"/>
  <c r="G165" i="9"/>
  <c r="G164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4" i="9"/>
  <c r="G143" i="9"/>
  <c r="G142" i="9"/>
  <c r="G141" i="9"/>
  <c r="G140" i="9"/>
  <c r="G139" i="9"/>
  <c r="G138" i="9"/>
  <c r="G137" i="9"/>
  <c r="G136" i="9"/>
  <c r="G134" i="9"/>
  <c r="G133" i="9"/>
  <c r="G132" i="9"/>
  <c r="G131" i="9"/>
  <c r="G130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199" i="9" l="1"/>
  <c r="F93" i="9" l="1"/>
  <c r="E93" i="9"/>
  <c r="G92" i="9"/>
  <c r="G91" i="9"/>
  <c r="G90" i="9"/>
  <c r="G88" i="9"/>
  <c r="G87" i="9"/>
  <c r="G86" i="9"/>
  <c r="G85" i="9"/>
  <c r="G84" i="9"/>
  <c r="G81" i="9"/>
  <c r="G80" i="9"/>
  <c r="G79" i="9"/>
  <c r="G78" i="9"/>
  <c r="G77" i="9"/>
  <c r="G76" i="9"/>
  <c r="G75" i="9"/>
  <c r="G74" i="9"/>
  <c r="G73" i="9"/>
  <c r="G71" i="9"/>
  <c r="G70" i="9"/>
  <c r="G69" i="9"/>
  <c r="G68" i="9"/>
  <c r="G93" i="9" l="1"/>
  <c r="F65" i="9"/>
  <c r="F200" i="9" s="1"/>
  <c r="E65" i="9"/>
  <c r="E200" i="9" s="1"/>
  <c r="G64" i="9"/>
  <c r="G62" i="9"/>
  <c r="G61" i="9"/>
  <c r="G60" i="9"/>
  <c r="G59" i="9"/>
  <c r="G58" i="9"/>
  <c r="G57" i="9"/>
  <c r="G56" i="9"/>
  <c r="G55" i="9"/>
  <c r="G53" i="9"/>
  <c r="G52" i="9"/>
  <c r="G49" i="9"/>
  <c r="G47" i="9"/>
  <c r="G46" i="9"/>
  <c r="G45" i="9"/>
  <c r="G44" i="9"/>
  <c r="G42" i="9"/>
  <c r="G41" i="9"/>
  <c r="G39" i="9"/>
  <c r="G38" i="9"/>
  <c r="G36" i="9"/>
  <c r="G18" i="9"/>
  <c r="D13" i="22"/>
  <c r="D21" i="22" s="1"/>
  <c r="G3" i="9"/>
  <c r="G65" i="9" l="1"/>
  <c r="G200" i="9" s="1"/>
  <c r="G201" i="9" s="1"/>
  <c r="E201" i="9"/>
  <c r="F201" i="9"/>
</calcChain>
</file>

<file path=xl/sharedStrings.xml><?xml version="1.0" encoding="utf-8"?>
<sst xmlns="http://schemas.openxmlformats.org/spreadsheetml/2006/main" count="573" uniqueCount="364">
  <si>
    <t>DESCRIÇÃO</t>
  </si>
  <si>
    <t>QUANT.</t>
  </si>
  <si>
    <t>UNID.</t>
  </si>
  <si>
    <t>MATERIAL</t>
  </si>
  <si>
    <t>EMAIL:</t>
  </si>
  <si>
    <t xml:space="preserve">MÃO DE OBRA </t>
  </si>
  <si>
    <t>CNPJ:</t>
  </si>
  <si>
    <t>DATA DA PROPOSTA</t>
  </si>
  <si>
    <t>ITENS</t>
  </si>
  <si>
    <t>I</t>
  </si>
  <si>
    <t>II</t>
  </si>
  <si>
    <t>FONE:</t>
  </si>
  <si>
    <t>1.1</t>
  </si>
  <si>
    <t>1.2</t>
  </si>
  <si>
    <t>BDI</t>
  </si>
  <si>
    <t>LOTE</t>
  </si>
  <si>
    <t>ÚNICO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</si>
  <si>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</si>
  <si>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</si>
  <si>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</si>
  <si>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</si>
  <si>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</si>
  <si>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</si>
  <si>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</si>
  <si>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</si>
  <si>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</si>
  <si>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</si>
  <si>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</si>
  <si>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</si>
  <si>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</si>
  <si>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</si>
  <si>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</si>
  <si>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</si>
  <si>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</si>
  <si>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</si>
  <si>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</si>
  <si>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</si>
  <si>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</si>
  <si>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</si>
  <si>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</si>
  <si>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</si>
  <si>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</si>
  <si>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</si>
  <si>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</si>
  <si>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</si>
  <si>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</si>
  <si>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</si>
  <si>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</si>
  <si>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</si>
  <si>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</si>
  <si>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</si>
  <si>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</si>
  <si>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2.1</t>
  </si>
  <si>
    <t>2.2</t>
  </si>
  <si>
    <t>4.1</t>
  </si>
  <si>
    <t>4.2</t>
  </si>
  <si>
    <t>1.3</t>
  </si>
  <si>
    <t>1.4</t>
  </si>
  <si>
    <t>1.5</t>
  </si>
  <si>
    <t>1.6</t>
  </si>
  <si>
    <t>1.7</t>
  </si>
  <si>
    <t>2.3</t>
  </si>
  <si>
    <t>2.4</t>
  </si>
  <si>
    <t>2.5</t>
  </si>
  <si>
    <t>5.5</t>
  </si>
  <si>
    <t>m</t>
  </si>
  <si>
    <t>3.1</t>
  </si>
  <si>
    <t>4.3</t>
  </si>
  <si>
    <t>4.4</t>
  </si>
  <si>
    <t>4.5</t>
  </si>
  <si>
    <t>6.1</t>
  </si>
  <si>
    <t>6.2</t>
  </si>
  <si>
    <t>6.3</t>
  </si>
  <si>
    <t>6.4</t>
  </si>
  <si>
    <t>6.5</t>
  </si>
  <si>
    <t>6.6</t>
  </si>
  <si>
    <t>1.8</t>
  </si>
  <si>
    <t>2.6</t>
  </si>
  <si>
    <t>3.2</t>
  </si>
  <si>
    <t>3.3</t>
  </si>
  <si>
    <t>5.6</t>
  </si>
  <si>
    <t>5.7</t>
  </si>
  <si>
    <t>TOTAL GERAL</t>
  </si>
  <si>
    <t>TOTAL GERAL COM BDI</t>
  </si>
  <si>
    <t>RAZÃO SOCIAL:</t>
  </si>
  <si>
    <t>unid.</t>
  </si>
  <si>
    <t>1.9</t>
  </si>
  <si>
    <t>1.10</t>
  </si>
  <si>
    <t>3.4</t>
  </si>
  <si>
    <t>3.5</t>
  </si>
  <si>
    <t>III</t>
  </si>
  <si>
    <t>1.11</t>
  </si>
  <si>
    <t>1.12</t>
  </si>
  <si>
    <t>2.7</t>
  </si>
  <si>
    <t>2.8</t>
  </si>
  <si>
    <t>2.9</t>
  </si>
  <si>
    <t>2.10</t>
  </si>
  <si>
    <t>4.6</t>
  </si>
  <si>
    <t>4.7</t>
  </si>
  <si>
    <t>4.8</t>
  </si>
  <si>
    <t>4.9</t>
  </si>
  <si>
    <t>5.8</t>
  </si>
  <si>
    <t>5.9</t>
  </si>
  <si>
    <r>
      <t xml:space="preserve">6. ANEXOS: </t>
    </r>
    <r>
      <rPr>
        <sz val="10"/>
        <rFont val="Calibri"/>
        <family val="2"/>
        <scheme val="minor"/>
      </rPr>
      <t xml:space="preserve"> Plantas, detalhamentos e memoriais serão disponibilizados em mídia portátil pela Unidade de Licitações</t>
    </r>
  </si>
  <si>
    <t>par</t>
  </si>
  <si>
    <t>kg</t>
  </si>
  <si>
    <t>cj</t>
  </si>
  <si>
    <t>m²</t>
  </si>
  <si>
    <t>2.1.1</t>
  </si>
  <si>
    <t>2.1.2</t>
  </si>
  <si>
    <t>2.1.3</t>
  </si>
  <si>
    <t>2.1.4</t>
  </si>
  <si>
    <t>2.1.5</t>
  </si>
  <si>
    <t>2.1.6</t>
  </si>
  <si>
    <t>2.1.7</t>
  </si>
  <si>
    <t>7.1</t>
  </si>
  <si>
    <t>7.2</t>
  </si>
  <si>
    <t>7.2.1</t>
  </si>
  <si>
    <t>7.2.2</t>
  </si>
  <si>
    <t>7.2.3</t>
  </si>
  <si>
    <t>7.3</t>
  </si>
  <si>
    <t>7.3.1</t>
  </si>
  <si>
    <t>7.4</t>
  </si>
  <si>
    <t>7.4.1</t>
  </si>
  <si>
    <t>7.4.2</t>
  </si>
  <si>
    <t>8.1</t>
  </si>
  <si>
    <t>8.2</t>
  </si>
  <si>
    <t>8.3</t>
  </si>
  <si>
    <t>8.4</t>
  </si>
  <si>
    <t>8.5</t>
  </si>
  <si>
    <t>10.1</t>
  </si>
  <si>
    <t>10.2</t>
  </si>
  <si>
    <r>
      <t xml:space="preserve">2. ENDEREÇO DE EXECUÇÃO/ENTREGA: </t>
    </r>
    <r>
      <rPr>
        <sz val="10"/>
        <rFont val="Calibri"/>
        <family val="2"/>
        <scheme val="minor"/>
      </rPr>
      <t>AV 25 DE JULHO, 1629</t>
    </r>
  </si>
  <si>
    <r>
      <t xml:space="preserve">3. PRAZO DE EXECUÇÃO/ENTREGA: </t>
    </r>
    <r>
      <rPr>
        <sz val="10"/>
        <rFont val="Calibri"/>
        <family val="2"/>
        <scheme val="minor"/>
      </rPr>
      <t>60 dias</t>
    </r>
  </si>
  <si>
    <t xml:space="preserve">Enc. Sociais - SINAPI-RS MAR/2020 </t>
  </si>
  <si>
    <t>OBRAS CIVIS</t>
  </si>
  <si>
    <t>INSTALAÇÕES PROVISÓRIAS</t>
  </si>
  <si>
    <t>Administração da Obra</t>
  </si>
  <si>
    <t>un</t>
  </si>
  <si>
    <t>SERVIÇOS PRELIMINARES</t>
  </si>
  <si>
    <t>Retirada/recolhimento/remanejo de:</t>
  </si>
  <si>
    <t xml:space="preserve">       - remanejamento de mobiliário, inclusive desmontagem e remontagem</t>
  </si>
  <si>
    <r>
      <t xml:space="preserve"> m</t>
    </r>
    <r>
      <rPr>
        <vertAlign val="superscript"/>
        <sz val="8"/>
        <color theme="1"/>
        <rFont val="Arial"/>
        <family val="2"/>
      </rPr>
      <t>2</t>
    </r>
  </si>
  <si>
    <t>x,xx</t>
  </si>
  <si>
    <t xml:space="preserve">       - rufos de alumínio para reaproveitamento</t>
  </si>
  <si>
    <t xml:space="preserve">       - sujeiras e regularização das calhas de concreto</t>
  </si>
  <si>
    <t xml:space="preserve">       - retirada de divisórias internas tipo divilux, naval, e de madeiras</t>
  </si>
  <si>
    <t xml:space="preserve">       - retirada de porta de alumínio, uma folha, com ferragem e mola hidráulica</t>
  </si>
  <si>
    <t xml:space="preserve"> un</t>
  </si>
  <si>
    <t xml:space="preserve">       - remoção de piso vinílico/paviflex/plurigoma, segundo pavimento.</t>
  </si>
  <si>
    <t xml:space="preserve">       - Remoção de entulho diverso, incluindo caçamba, servente e carreto</t>
  </si>
  <si>
    <t xml:space="preserve"> m2</t>
  </si>
  <si>
    <t xml:space="preserve"> m3</t>
  </si>
  <si>
    <t>PISO</t>
  </si>
  <si>
    <t xml:space="preserve">       - Regularização de piso com cimento/areia 1:5</t>
  </si>
  <si>
    <t xml:space="preserve">       - Rodapé em poliestireno, cor branco, h=10cm</t>
  </si>
  <si>
    <t xml:space="preserve">       - Piso vinílico em placas 47,5x47,5cm, e=3mm, ref. Tarkett Ambienta Stone Beige</t>
  </si>
  <si>
    <t>COBERTURA (Manutenção)</t>
  </si>
  <si>
    <t xml:space="preserve">       - lona preta para isolamento da cobertura durante as atividades</t>
  </si>
  <si>
    <t xml:space="preserve">       - Fornecimento e Instalação de telha metálica sanduiche termo acústica com EPS 30 com fixação sobre estrutura metálic, parafusos auto perfurantes (12 - 14 x 2 3/8”). </t>
  </si>
  <si>
    <t xml:space="preserve"> - Fornecimento e instalação de cumeeira lisa metálica para cobertura</t>
  </si>
  <si>
    <t>ml</t>
  </si>
  <si>
    <t xml:space="preserve"> - Fornecimento e instalação de revestimento de rufo calha metálica para cobertura</t>
  </si>
  <si>
    <t>IMPERMEABILIZAÇÃO</t>
  </si>
  <si>
    <t xml:space="preserve">       - manta esfáltica 4mm nas calhas de concreto com aplicação de primer</t>
  </si>
  <si>
    <t xml:space="preserve">       - proteção mecânica e regularização da superfície</t>
  </si>
  <si>
    <t>FORRO</t>
  </si>
  <si>
    <t xml:space="preserve">       - Alçapão para forro de gesso</t>
  </si>
  <si>
    <t>REVESTIMENTO FACHADA</t>
  </si>
  <si>
    <t>Fixação de placas de mármore travertino na fachada com parafusos parabolt 3/8</t>
  </si>
  <si>
    <t>limpeza com hidrojato sobre revestimento da fachada</t>
  </si>
  <si>
    <t>Aplicação de rejunte sobre mármore travertino</t>
  </si>
  <si>
    <t>Mármore em placa, e=20mm, acabamento polido, para parede ou piso, ref. Travertino Gold</t>
  </si>
  <si>
    <t>DIVISÓRIAS/BIOMBOS</t>
  </si>
  <si>
    <t>Biombos em vidro liso transparente 5mm, requadro de alumínio anodizado, cor branco, nas dimensões de 1,20mx1,40m, com película listrada, conforme modelo padrão Banrisul. Inclui: fornecimento, montagem, perfil REF. ALCOA 30-026 ou equivalente, pés e sapatas, conforme detalhe..</t>
  </si>
  <si>
    <t>PROGRAMAÇÃO VISUAL - INTERNA</t>
  </si>
  <si>
    <t>Porta cartaz - Fornecer e Instalar conforme projeto:</t>
  </si>
  <si>
    <t>Porta cartaz modelo novo (A3)</t>
  </si>
  <si>
    <t>10.3</t>
  </si>
  <si>
    <t>Porta cartaz modelo novo - tarifas/propaganda 54x74cm</t>
  </si>
  <si>
    <t>Pintura acrílica semi brilho das fachadas, 02 demãos, cinza igual existente.</t>
  </si>
  <si>
    <t>Emassamento e preparação de superfície das fachadas, 02 demãos de massa acrílica</t>
  </si>
  <si>
    <t>Pintura acrílica semi brilho paredes interna  com uma demão em tinta acrílica semi brilho igual existente.</t>
  </si>
  <si>
    <t>Pintura látex PVA, 02 demãos, sem emassamento, sobre forro,parede e gesso</t>
  </si>
  <si>
    <t>Tinta acrílica para azulejos, 02 demãos, sobre revestimento de azulejo</t>
  </si>
  <si>
    <t>Primer anticorrosivo e antioxidante para aplicação em superfícies ferrosas c/zarcão (grades/ aberturas)</t>
  </si>
  <si>
    <t>Pintura a óleo ou esmalte sintético em esquadria metálica, 02 demãos, com emassamento</t>
  </si>
  <si>
    <t>Pintura a óleo ou esmalte sintético em esquadrias de madeira, 02 demãos, com emassamento</t>
  </si>
  <si>
    <t>LIMPEZA</t>
  </si>
  <si>
    <t>Limpeza fina e verificação final da obra</t>
  </si>
  <si>
    <t>SUBTOTAL OBRAS CIVIS</t>
  </si>
  <si>
    <t>INFRAESTRUTURA ELÉTRICA</t>
  </si>
  <si>
    <t xml:space="preserve">INFRAESTRUTURA PLATAFORMA 2 PAVIMENTO elétrica/lógica/telefonia </t>
  </si>
  <si>
    <t>INSTALAÇÕES MECÂNICAS</t>
  </si>
  <si>
    <t>Limpeza, revisão, transporte e instalação de condicionadores fornecidos pelo Banco</t>
  </si>
  <si>
    <t>Condicionador de ar tipo split system 30.000 Btu/h , evaporadora modelo piso/teto, condensador modelo axial com descarga na horizontal, ciclo reverso, monofásico, 220V, fluido refrigerante R22</t>
  </si>
  <si>
    <t xml:space="preserve">un </t>
  </si>
  <si>
    <t>Condicionador de ar tipo split system 24.000 Btu/h , evaporadora modelo piso/teto, condensador modelo axial com descarga na horizontal, ciclo reverso, monofásico, 220V, fluido refrigerante R22</t>
  </si>
  <si>
    <t>Condicionador de ar tipo split system 18.000 Btu/h , evaporadora modelo piso/teto, condensador modelo axial com descarga na horizontal, ciclo reverso, monofásico, 220V, fluido refrigerante R22</t>
  </si>
  <si>
    <t>Condicionador de ar tipo split system 12.000 Btu/h , evaporadora modelo hiwall, condensador modelo axial com descarga na horizontal, ciclo reverso, monofásico, 220V, fluido refrigerante R22</t>
  </si>
  <si>
    <t>Fornecimento e instalação de materiais / acessórios</t>
  </si>
  <si>
    <t>Controle remoto sem fio compatível com as placas das evaporadoras fornecidas pelo Banrisul</t>
  </si>
  <si>
    <t>Tubos de cobre Ø 1/4" esp. 0,79mm</t>
  </si>
  <si>
    <t xml:space="preserve">Tubos de cobre Ø 1/2" esp. 0,79mm </t>
  </si>
  <si>
    <t xml:space="preserve">Tubos de cobre Ø 3/4" esp. 0,79mm </t>
  </si>
  <si>
    <t xml:space="preserve">Tubos de cobre Ø 3/8" esp. 0,79mm </t>
  </si>
  <si>
    <t>Tubo em borracha elastomérica esp. 13mm para isolamento de linha de cobre Ø 1/4"</t>
  </si>
  <si>
    <t>Tubo em borracha elastomérica esp. 13mm para isolamento de linha de cobre Ø 1/2"</t>
  </si>
  <si>
    <t>Tubo em borracha elastomérica esp. 13mm para isolamento de linha de cobre Ø 3/4"</t>
  </si>
  <si>
    <t>Tubo em borracha elastomérica esp. 13mm para isolamento de linha de cobre Ø 3/8"</t>
  </si>
  <si>
    <t>Suporte industrializado para condensadora tipo mão francesa c/pintura eletroestática</t>
  </si>
  <si>
    <t>2.11</t>
  </si>
  <si>
    <t>Suporte industrializado para evaporadora tipo mão francesa c/pintura eletroestática</t>
  </si>
  <si>
    <t>2.12</t>
  </si>
  <si>
    <t xml:space="preserve">Cabo de fios sólidos de cobre eletrolítico tipo PP 5x2,5mm² , seção circular, livre de halogêneo, antichama, com tensão nominal de 450/750V.  de Ref.  Cabo Múltiplo Conduspar PP, Prysmian Group ou equivalente. </t>
  </si>
  <si>
    <t>2.13</t>
  </si>
  <si>
    <t xml:space="preserve">Botija de 13,6kg de fluidio refrigerante R22 </t>
  </si>
  <si>
    <t>2.14</t>
  </si>
  <si>
    <t>Acessórios diversos ( abraçadeiras, parafusos, porcas, arruelas, tirantes, arrebites, fita PVC, cola)</t>
  </si>
  <si>
    <t>Desinstalação e transporte sistema de climatização existente</t>
  </si>
  <si>
    <t xml:space="preserve">Condicionador de ar (evaporador + condensador) modelo self vertical com descarga superior (considerar logistica horizontal / vertical com entrega, devidamente acondicionado em caixotes de madeira - palates - na Bagergs em Canoas - RS) </t>
  </si>
  <si>
    <t xml:space="preserve">Condicionador de ar tipo janeleiro (considerar logistica horizontal / vertical com entrega, devidamente acondicionado em caixotes de madeira - palates - na Bagergs em Canoas - RS) </t>
  </si>
  <si>
    <t xml:space="preserve">Remoção de rede de dutos aparentes com descarte conforme normas/legislações ambientais vigentes </t>
  </si>
  <si>
    <t>SUBTOTAL INSTALAÇÕES MECÂNICAS</t>
  </si>
  <si>
    <t>Caixa de alumínio 100x100x50mm com altura específica para canaleta 73x25mm</t>
  </si>
  <si>
    <t xml:space="preserve">Cabo de cobre unipolar #2,5mm² flexível HF (Não Halogenado), 70°C  450/750V AFUMEX, AFITOX ou similar </t>
  </si>
  <si>
    <t>Cabo Multilan UTP 24 AWG, 04 pares, Cat. 5e, isolamento baixa emissão de gases LSZH, na cor azul</t>
  </si>
  <si>
    <t>Canaleta alumínio 73x25 dupla c/ tampa de encaixe - branca</t>
  </si>
  <si>
    <t>Curva 90º de PVC (interna e externa) específica de canaleta de alumínio 73x25mm</t>
  </si>
  <si>
    <t>Porta Equipamento Ref. DT.63440.10 com, DUAS tomadas tipo bloco NBR.20A Ref. DT.99230.20 (PRETO), mais DOIS RJ.45 Ref. QM 99040.00 – Cat. 5e ou similar (Identificar com EExx e PLxx conforme circuito existente em adesivo em polisester autocolante funid.do branco e letras pretas)</t>
  </si>
  <si>
    <t>Suporte para canaleta de alumínio p/três blocos com duas tomadas tipo bloco NBR 20A (PRETA) mais um bloco cego na cor branca (Identificar com EExx conforme circuito existente em adesivo em polisester autocolante funid.do branco e letras pretas) para mesa no atendimento e Automação.</t>
  </si>
  <si>
    <t>Suporte para canaleta de alumínio p/três blocos com duas tomadas tipo bloco NBR 20A (AZUL) mais um bloco cego na cor branca (Identificar com EExx conforme circuito existente em adesivo em polisester autocolante funid.do branco e letras pretas) para mesa no atendimento e Automação.</t>
  </si>
  <si>
    <t>Suporte para canaleta de alumínio p/três blocos com duas tomadas tipo bloco NBR 20A (VERMELHA) mais um bloco cego na cor branca (Identificar com EExx conforme circuito existente em adesivo em polisester autocolante funid.do branco e letras pretas) para mesa no atendimento e Automação.</t>
  </si>
  <si>
    <t>1.13</t>
  </si>
  <si>
    <t>Suporte para canaleta de alumínio p/três blocos sendo dois bloco c/RJ.45 e mais um blocos cego, na cor branca (Identificar com PTxx, PLxx conforme circuito existente em adesivo em polisester autocolante funid.do branco e letras pretas) para mesa no atendimento e Automação.</t>
  </si>
  <si>
    <t>1.14</t>
  </si>
  <si>
    <t>patch cord verde 3 mts para as mesas</t>
  </si>
  <si>
    <t>1.15</t>
  </si>
  <si>
    <t>patch cord azul 3 mts para as mesas</t>
  </si>
  <si>
    <t>1.16</t>
  </si>
  <si>
    <t>Cabo tipo PP 3x1,5mm² para as extensões elétricas</t>
  </si>
  <si>
    <t>1.17</t>
  </si>
  <si>
    <t>Plug  tipo Macho novo padrão 10A.</t>
  </si>
  <si>
    <t>1.18</t>
  </si>
  <si>
    <t>Cabo de força para PC com plug e fêmea PR 3 metros - ref. 10243</t>
  </si>
  <si>
    <t>1.19</t>
  </si>
  <si>
    <t>Derivação saída 3 eletrodutos 1" p/Canaleta de Alumínio de 73x25mm</t>
  </si>
  <si>
    <t>1.20</t>
  </si>
  <si>
    <t>Spiral tube para organizar os cabos nas mesas BRANCO</t>
  </si>
  <si>
    <t>TROCA DE PORTAEQUIPAMENTOS E PONTO SUPER FULL</t>
  </si>
  <si>
    <t>Disjuntor monopolar 4,5kA - 20A - tipo 5SX1 Siemens ou equivalente - Circuito Estabilizado (CASH SUPER FULL)</t>
  </si>
  <si>
    <t>Curva 90º metálica especifica de canaleta de alumínio -73x25mm</t>
  </si>
  <si>
    <t>Suporte para canaleta de alumínio p/três blocos com duas tomadas tipo bloco NBR 20A (PRETA) mais um bloco cego na cor branca (Identificar com EExx conforme circuito existente em adesivo em polisester autocolante funid.do branco e letras pretas).</t>
  </si>
  <si>
    <t>Suporte para canaleta de alumínio p/três blocos sendo dois bloco c/RJ.45 e mais um blocos cego, na cor branca (Identificar com PTxx, PLxx conforme circuito existente em adesivo em polisester autocolante funid.do branco e letras pretas).</t>
  </si>
  <si>
    <t>Porta Equipamento Ref. DT.63440.10 com, DUAS tomadas tipo bloco NBR.20A Ref. DT.99230.20 (PRETO), mais DOIS RJ.45 Ref. QM 99040.00 – Cat. 5e ou similar (Identificar com EExx e PLxx conforme circuito existente em adesivo em polisester autocolante funid.do branco e letras pretas) para os ATMs</t>
  </si>
  <si>
    <t>Cabo de força para PC com plug e fêmea PR 3 metros - ref. 10243 (TMCs e mesas térreo)</t>
  </si>
  <si>
    <t>Plug Adaptador  20A novo padrão para padrão antigo 2P+T.</t>
  </si>
  <si>
    <t>Spiral tube para organizar os cabos. (branco) - Caixas</t>
  </si>
  <si>
    <t>ILUMINAÇÃO BANHEIROS, COPA E EXTERNA</t>
  </si>
  <si>
    <t xml:space="preserve">Painel de LED SOBREPOR Quadrado 20w 22,5x22,5cm Bivolt Branco Frio Save Energy (banheiros e COPA) </t>
  </si>
  <si>
    <t xml:space="preserve">Painel de LED SOBREPOR Quadrado 20w 22,5x22,5cm Bivolt Branco Frio Save Energy (Marquise) </t>
  </si>
  <si>
    <r>
      <t xml:space="preserve">Cabo de cobre PP Cordplast </t>
    </r>
    <r>
      <rPr>
        <b/>
        <sz val="10"/>
        <rFont val="Calibri"/>
        <family val="2"/>
      </rPr>
      <t>3x#1,5mm²</t>
    </r>
    <r>
      <rPr>
        <sz val="10"/>
        <rFont val="Calibri"/>
        <family val="2"/>
      </rPr>
      <t xml:space="preserve">  HF  (Não Halogenado) 70°C 450/750V AFITOX/AFUMEX ou similar. </t>
    </r>
  </si>
  <si>
    <t>Eletroduto ferro diâmetro 25 mm pintado de branco</t>
  </si>
  <si>
    <t>Caixa de passagem c/ tampa cega tipo condulete diam 25mm pintado de branco</t>
  </si>
  <si>
    <t>PONTO LÓGICO PARA  TV CORPORATIVA 2º PAVIMENTO, TGF E PL NOBREAK</t>
  </si>
  <si>
    <r>
      <t xml:space="preserve">Canaleta </t>
    </r>
    <r>
      <rPr>
        <b/>
        <sz val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metálica branca </t>
    </r>
  </si>
  <si>
    <r>
      <t xml:space="preserve">Porta Equipamento para canaleta </t>
    </r>
    <r>
      <rPr>
        <b/>
        <sz val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para TRÊS módulos em ABS com DUAS tomadas tipo bloco NBR 20A e uma com RJ45</t>
    </r>
  </si>
  <si>
    <t>Caixa condulete 25mm com tampa e RJ45 fêmea para PL Nobreak</t>
  </si>
  <si>
    <r>
      <t>Tampa terminal para canaleta</t>
    </r>
    <r>
      <rPr>
        <b/>
        <sz val="10"/>
        <rFont val="Calibri"/>
        <family val="2"/>
        <scheme val="minor"/>
      </rPr>
      <t xml:space="preserve"> "X"</t>
    </r>
    <r>
      <rPr>
        <sz val="10"/>
        <rFont val="Calibri"/>
        <family val="2"/>
        <scheme val="minor"/>
      </rPr>
      <t xml:space="preserve"> - Branca</t>
    </r>
  </si>
  <si>
    <r>
      <t xml:space="preserve">Derivação saída 2 eletrodutos 1" p/Canaleta de Alumínio tipo </t>
    </r>
    <r>
      <rPr>
        <b/>
        <sz val="10"/>
        <rFont val="Calibri"/>
        <family val="2"/>
        <scheme val="minor"/>
      </rPr>
      <t>"X"</t>
    </r>
  </si>
  <si>
    <t>Conector RJ45 Macho Cat. 5e para crimpar cabo no Rack e ligar direto ao Switch.</t>
  </si>
  <si>
    <t>INFRAESTRUTURA PARA ORGANIZAR O RACK DE ATIVOS E INSTALAR RACK OPERADORAS</t>
  </si>
  <si>
    <t>Condutor unipolar flexível HF (não halogenado), seção 2,5 mm² - 750 V, 70° C. Ref. Afumex, Afitox ou equivalente</t>
  </si>
  <si>
    <t>Rack das Operadoras - padrão 19" tipo gabinete fechado, porta acrílico com chave, próprio para cabeamento estruturado de 16 Us, profunid.didade 570mm livres internamente, fixado na parede com 04 bandejas de 04 apoios e 64 conjunid.tos de parafusos porca/gaiola</t>
  </si>
  <si>
    <t>Identificar o Rack dos ativos do banco, os patck panels e pontos lógicos e telefônicos "PLxx" e "PTxx" conforme Memorial Descritivo.</t>
  </si>
  <si>
    <t>xx,xx</t>
  </si>
  <si>
    <t>Voice panel 30P  (Ramais)</t>
  </si>
  <si>
    <t>Régua de tomadas para racks 19", com 08 tomadas de 20A/250 V, com ângulo de 45° conforme NBR 13249 - 02 para Rack dos Ativos e 02 para Rack das Operadoras</t>
  </si>
  <si>
    <t>Cabo CIT-10 pares</t>
  </si>
  <si>
    <t>Cabo UTP cat. 5 (isolamento baixa emissão de gases) LSZH para elaboração de patch cord azul 6,0 mts para interligação entre Rack das Operadoras e Rack Ativos com 2RJ45 macho nas pontas e com anilhas de "01" a "6".</t>
  </si>
  <si>
    <t>Patch cord azul 1,0 m</t>
  </si>
  <si>
    <t>5.10</t>
  </si>
  <si>
    <t>Patch cord verde 1,0 m</t>
  </si>
  <si>
    <t>5.11</t>
  </si>
  <si>
    <t>Bloco de inserção engate rápido com corte M10 LSA Plus com bastidor completo</t>
  </si>
  <si>
    <t>5.12</t>
  </si>
  <si>
    <t>Disjuntor monopolar 4,5kA - 16A -  Curva C tipo 5SL1 Siemens ou equivalente</t>
  </si>
  <si>
    <t>5.13</t>
  </si>
  <si>
    <t>Canaleta de alumínio dupla de 73x25 mm com tampa e pintura eletrostática branca. Ref. Dutotec ou equivalente</t>
  </si>
  <si>
    <t>5.14</t>
  </si>
  <si>
    <t>5.15</t>
  </si>
  <si>
    <t>Retirada de DG telefônico e entregue na Bagergs em Canoas/RS em plástico bolha e identificado com folha A4</t>
  </si>
  <si>
    <t>5.16</t>
  </si>
  <si>
    <t>Retirada de Rack 10 U EMBRATEL e entregue na Bagergs em Canoas/RS em plástico bolha e identificado com o nome da agencia com folha A4</t>
  </si>
  <si>
    <t>5.17</t>
  </si>
  <si>
    <t>CD TIMER</t>
  </si>
  <si>
    <t>Cabo unipolar tipo flexível, livre de halogêneo, antichama, 750V, seção 2,5 mm2.</t>
  </si>
  <si>
    <t xml:space="preserve"> m</t>
  </si>
  <si>
    <t>Cabo unipolar tipo flexível, livre de halogêneo, antichama, 750V, seção 1,0 mm2.</t>
  </si>
  <si>
    <t>Timer programável Bivolt COEL RSTS20</t>
  </si>
  <si>
    <t>Contactora WEG CWM18 A</t>
  </si>
  <si>
    <t>6.7</t>
  </si>
  <si>
    <t>Contactora WEG CWM25 A - Ar Condicionado</t>
  </si>
  <si>
    <t>6.8</t>
  </si>
  <si>
    <t>Quadro de comando com dimensões mínimas de 500x400x200mm, com canaleta de PVC e trilhos para fixação dos equipamentos - CD-Timer</t>
  </si>
  <si>
    <t>INFRAESTRUTURA ELÉTRICA PARA O SISTEMA DE AR CONDICIONADO</t>
  </si>
  <si>
    <t>Quadro de Força de SOBREPOR montado em quadro de comando com dimensões minimas de 600x600x200mm, com barramento DIN de FNT para 100A, placa de montagem - Completo para 24 elementos - CD-AC</t>
  </si>
  <si>
    <t>Disjuntor Tripolar/4,5kA</t>
  </si>
  <si>
    <t xml:space="preserve"> </t>
  </si>
  <si>
    <t xml:space="preserve">            - 3x63A - Geral CD-AC</t>
  </si>
  <si>
    <t xml:space="preserve">            - 1x25A</t>
  </si>
  <si>
    <t xml:space="preserve">            - 1x16A</t>
  </si>
  <si>
    <t>Disjuntor Tripolar/10kA</t>
  </si>
  <si>
    <t xml:space="preserve">            - 3x63A - Geral CD-AC - QGBT</t>
  </si>
  <si>
    <t>Condutor unipolar flexível  livre de halogêneo , antichama isolação p/ 750V</t>
  </si>
  <si>
    <t xml:space="preserve">          - seção 4,0mm² (Splits)</t>
  </si>
  <si>
    <t xml:space="preserve">          - seção 16,0mm² (Alimentadores do CD-AC)</t>
  </si>
  <si>
    <t>7.5</t>
  </si>
  <si>
    <t>Canaleta aluminio 73x45mm dupla c/ tampa de encaixe - Branca</t>
  </si>
  <si>
    <t>7.6</t>
  </si>
  <si>
    <t>Adaptador 2x1"  específica de canaleta de aluminio 73x45mm</t>
  </si>
  <si>
    <t>7.7</t>
  </si>
  <si>
    <t>Eletroduto de ferro 40mm pintado de branco na parte aparente - Para interligação do QGBT com o  CD AC.</t>
  </si>
  <si>
    <t>7.8</t>
  </si>
  <si>
    <t>Caixa passagem condulete 40mm c/tampa cega pintadas de branco na parte aparente - Para interligação do QGBT com o CD AC.</t>
  </si>
  <si>
    <t>7.9</t>
  </si>
  <si>
    <t xml:space="preserve">Eletroduto de ferro 25mm pintado de branco na parte aparente - Para interligação do CD AC com as condensadoras </t>
  </si>
  <si>
    <t>7.10</t>
  </si>
  <si>
    <t xml:space="preserve">Caixa passagem condulete 25mm c/tampa cega pintadas de branco na parte aparente - Para interligação do CD AR com as condensadoras </t>
  </si>
  <si>
    <t>SERVIÇOS COMPLEMENTARES ELÉTRICA/AUTOMAÇÃO/TELEFÔNICO</t>
  </si>
  <si>
    <t>Certificação dos Cabos de Rede UTP Cat. 5E</t>
  </si>
  <si>
    <t>Desmontagem elétrico e lógico dos TMCs</t>
  </si>
  <si>
    <t>Desmontagem e descarte de refletores externos</t>
  </si>
  <si>
    <t>Desmontagem elétrico e lógico dos CASHES</t>
  </si>
  <si>
    <t>Desinstalar canaletas existentes no segundo piso e descartar</t>
  </si>
  <si>
    <t>8.6</t>
  </si>
  <si>
    <t>Desinstalar CD TIMER existente e descartar.</t>
  </si>
  <si>
    <t>8.7</t>
  </si>
  <si>
    <t>Desinstalar pontos das mesas e descartar tomadas e canaletas RD70</t>
  </si>
  <si>
    <t>8.8</t>
  </si>
  <si>
    <t>Desinstalar e descartar infrestrutura elétrica do antigo sistema de ar condicionado</t>
  </si>
  <si>
    <t>8.9</t>
  </si>
  <si>
    <t>Instalação de infraestrutura elétrica provisórias de elétrica, lógica e fonia em todas as fases da obra para contitnuidade dos trabalhos da agência.</t>
  </si>
  <si>
    <t>SUBTOTAL INFRAESTRUTURA ELÉTRICA</t>
  </si>
  <si>
    <r>
      <t xml:space="preserve">Curva interna 90 graus SLIM </t>
    </r>
    <r>
      <rPr>
        <sz val="10"/>
        <rFont val="Calibri"/>
        <family val="2"/>
      </rPr>
      <t>(CINZA)</t>
    </r>
  </si>
  <si>
    <r>
      <t xml:space="preserve">Adaptador porta equipamento para duto SLIM </t>
    </r>
    <r>
      <rPr>
        <sz val="10"/>
        <rFont val="Calibri"/>
        <family val="2"/>
      </rPr>
      <t xml:space="preserve">(CINZA) </t>
    </r>
  </si>
  <si>
    <r>
      <t xml:space="preserve">Duto SLIM - </t>
    </r>
    <r>
      <rPr>
        <sz val="10"/>
        <rFont val="Calibri"/>
        <family val="2"/>
      </rPr>
      <t>(CINZA)</t>
    </r>
  </si>
  <si>
    <t>2.15</t>
  </si>
  <si>
    <t>Tubos e acessórios de PVC  Ø 3/4" com pintura  p/ sistema de drenagem dos condicionadores de ar</t>
  </si>
  <si>
    <t>Isolamento em borracha elastomérica Ø 3/4" , esp. 13mm  p/ sistema de drenagem dos condicionadores de ar</t>
  </si>
  <si>
    <t>2.16</t>
  </si>
  <si>
    <t>9.1</t>
  </si>
  <si>
    <t>9.2</t>
  </si>
  <si>
    <t>9.3</t>
  </si>
  <si>
    <t>10.4</t>
  </si>
  <si>
    <t>10.5</t>
  </si>
  <si>
    <t>10.6</t>
  </si>
  <si>
    <t>10.7</t>
  </si>
  <si>
    <t>10.8</t>
  </si>
  <si>
    <t xml:space="preserve"> - Fornecimento e recomposição de forro de gesso (reparo/emassamento/fixação/reforço) </t>
  </si>
  <si>
    <t xml:space="preserve">11.1 </t>
  </si>
  <si>
    <t>PINTURA EXTERNA / INTERNA / ESQUADRIAS</t>
  </si>
  <si>
    <r>
      <t xml:space="preserve">1. OBJETO: </t>
    </r>
    <r>
      <rPr>
        <sz val="10"/>
        <rFont val="Calibri"/>
        <family val="2"/>
        <scheme val="minor"/>
      </rPr>
      <t>OBRAS CIVIS  ELÉTRICA E MECÂNICA PARA REFORMA DA AG. FLORES DA CUNHA / RS</t>
    </r>
  </si>
  <si>
    <r>
      <t xml:space="preserve">4. CONDIÇÕES DE PAGAMENTO: </t>
    </r>
    <r>
      <rPr>
        <sz val="10"/>
        <rFont val="Calibri"/>
        <family val="2"/>
        <scheme val="minor"/>
      </rPr>
      <t xml:space="preserve"> O pagamento será efetuado à contratada até o dia 15 (quinze) do mês subsequente ao da prestação dos serviços/entrega do objeto e entrega da nota fiscal/fatura e demais documentos.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</si>
</sst>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;[Red]#,##0.00"/>
    <numFmt numFmtId="166" formatCode="* #,##0.00\ ;\-* #,##0.00\ ;* \-#\ ;@\ "/>
    <numFmt numFmtId="167" formatCode="#,##0.000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medium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theme="3"/>
      </right>
      <top style="hair">
        <color theme="3"/>
      </top>
      <bottom style="thin">
        <color theme="3"/>
      </bottom>
      <diagonal/>
    </border>
  </borders>
  <cellStyleXfs count="19">
    <xf numFmtId="0" fontId="0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9" fontId="18" fillId="0" borderId="0" applyBorder="0" applyProtection="0"/>
    <xf numFmtId="166" fontId="18" fillId="0" borderId="0" applyBorder="0" applyProtection="0"/>
    <xf numFmtId="0" fontId="1" fillId="0" borderId="0"/>
    <xf numFmtId="9" fontId="2" fillId="0" borderId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0">
    <xf numFmtId="0" fontId="0" fillId="0" borderId="0" xfId="0"/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6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0" fillId="0" borderId="0" xfId="11" applyFont="1" applyFill="1" applyBorder="1" applyAlignment="1">
      <alignment horizontal="center" vertical="center" wrapText="1"/>
    </xf>
    <xf numFmtId="0" fontId="18" fillId="0" borderId="0" xfId="11" applyFont="1" applyFill="1" applyBorder="1" applyAlignment="1">
      <alignment vertical="center"/>
    </xf>
    <xf numFmtId="0" fontId="21" fillId="0" borderId="0" xfId="11" applyFont="1" applyFill="1" applyBorder="1" applyAlignment="1">
      <alignment vertical="center"/>
    </xf>
    <xf numFmtId="0" fontId="18" fillId="0" borderId="2" xfId="11" applyFont="1" applyBorder="1" applyAlignment="1">
      <alignment vertical="center"/>
    </xf>
    <xf numFmtId="0" fontId="21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8" fillId="0" borderId="1" xfId="1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6" xfId="0" applyFont="1" applyFill="1" applyBorder="1" applyAlignment="1" applyProtection="1">
      <alignment horizontal="right" vertical="center" wrapText="1"/>
      <protection hidden="1"/>
    </xf>
    <xf numFmtId="0" fontId="8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4" xfId="0" applyFont="1" applyFill="1" applyBorder="1" applyAlignment="1" applyProtection="1">
      <alignment horizontal="justify" vertical="center" wrapText="1"/>
      <protection hidden="1"/>
    </xf>
    <xf numFmtId="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4" fontId="8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10" fontId="6" fillId="2" borderId="10" xfId="10" applyNumberFormat="1" applyFont="1" applyFill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hidden="1"/>
    </xf>
    <xf numFmtId="10" fontId="8" fillId="2" borderId="8" xfId="1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10" fontId="8" fillId="0" borderId="9" xfId="1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10" fontId="8" fillId="0" borderId="11" xfId="10" applyNumberFormat="1" applyFont="1" applyBorder="1" applyAlignment="1" applyProtection="1">
      <alignment vertical="center"/>
      <protection locked="0"/>
    </xf>
    <xf numFmtId="10" fontId="8" fillId="0" borderId="8" xfId="0" applyNumberFormat="1" applyFont="1" applyBorder="1" applyAlignment="1" applyProtection="1">
      <alignment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10" fontId="8" fillId="2" borderId="11" xfId="1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4" fontId="6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4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4" fontId="1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right" vertical="center" wrapText="1"/>
      <protection hidden="1"/>
    </xf>
    <xf numFmtId="0" fontId="12" fillId="0" borderId="12" xfId="0" applyFont="1" applyFill="1" applyBorder="1" applyAlignment="1" applyProtection="1">
      <alignment horizontal="right" vertical="center" wrapText="1"/>
      <protection hidden="1"/>
    </xf>
    <xf numFmtId="0" fontId="8" fillId="0" borderId="13" xfId="0" applyFont="1" applyBorder="1" applyAlignment="1" applyProtection="1">
      <alignment horizontal="justify" vertical="center" wrapText="1"/>
      <protection hidden="1"/>
    </xf>
    <xf numFmtId="4" fontId="8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justify" vertical="center" wrapText="1"/>
      <protection hidden="1"/>
    </xf>
    <xf numFmtId="4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4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2" fontId="8" fillId="0" borderId="0" xfId="0" applyNumberFormat="1" applyFont="1" applyFill="1" applyAlignment="1" applyProtection="1">
      <alignment vertical="center" wrapText="1"/>
      <protection hidden="1"/>
    </xf>
    <xf numFmtId="0" fontId="19" fillId="0" borderId="0" xfId="11" applyFont="1" applyBorder="1" applyAlignment="1">
      <alignment horizontal="justify" vertical="center" wrapText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10" fontId="13" fillId="2" borderId="0" xfId="0" applyNumberFormat="1" applyFont="1" applyFill="1" applyBorder="1" applyAlignment="1" applyProtection="1">
      <alignment horizontal="right" vertical="center" wrapText="1"/>
      <protection hidden="1"/>
    </xf>
    <xf numFmtId="10" fontId="13" fillId="2" borderId="13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8" xfId="0" applyNumberFormat="1" applyFont="1" applyFill="1" applyBorder="1" applyAlignment="1" applyProtection="1">
      <alignment horizontal="right" vertical="center" wrapText="1"/>
      <protection hidden="1"/>
    </xf>
    <xf numFmtId="165" fontId="6" fillId="2" borderId="8" xfId="0" applyNumberFormat="1" applyFont="1" applyFill="1" applyBorder="1" applyAlignment="1" applyProtection="1">
      <alignment horizontal="left" vertical="center" wrapText="1"/>
      <protection hidden="1"/>
    </xf>
    <xf numFmtId="165" fontId="8" fillId="2" borderId="8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4" fontId="8" fillId="2" borderId="1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right" vertical="center" wrapText="1"/>
      <protection hidden="1"/>
    </xf>
    <xf numFmtId="0" fontId="11" fillId="2" borderId="0" xfId="0" applyFont="1" applyFill="1" applyBorder="1" applyAlignment="1" applyProtection="1">
      <alignment horizontal="right" vertical="center" wrapText="1"/>
      <protection hidden="1"/>
    </xf>
    <xf numFmtId="14" fontId="6" fillId="2" borderId="13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1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6" fillId="2" borderId="1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5" xfId="0" applyFont="1" applyFill="1" applyBorder="1" applyAlignment="1" applyProtection="1">
      <alignment vertical="center" wrapText="1"/>
      <protection hidden="1"/>
    </xf>
    <xf numFmtId="1" fontId="8" fillId="2" borderId="13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3" xfId="0" applyFont="1" applyFill="1" applyBorder="1" applyAlignment="1" applyProtection="1">
      <alignment horizontal="left" vertical="center" wrapText="1"/>
      <protection hidden="1"/>
    </xf>
    <xf numFmtId="4" fontId="8" fillId="2" borderId="23" xfId="0" applyNumberFormat="1" applyFont="1" applyFill="1" applyBorder="1" applyAlignment="1" applyProtection="1">
      <alignment horizontal="right" vertical="center" wrapText="1"/>
      <protection hidden="1"/>
    </xf>
    <xf numFmtId="167" fontId="8" fillId="2" borderId="23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2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Fill="1" applyBorder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4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right" vertical="center" wrapText="1"/>
      <protection hidden="1"/>
    </xf>
    <xf numFmtId="0" fontId="6" fillId="0" borderId="24" xfId="0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0" fillId="3" borderId="4" xfId="11" applyFont="1" applyFill="1" applyBorder="1" applyAlignment="1">
      <alignment horizontal="center" vertical="center"/>
    </xf>
    <xf numFmtId="0" fontId="19" fillId="0" borderId="0" xfId="11" applyFont="1" applyBorder="1" applyAlignment="1">
      <alignment horizontal="justify" vertical="center"/>
    </xf>
    <xf numFmtId="0" fontId="19" fillId="0" borderId="3" xfId="11" applyFont="1" applyBorder="1" applyAlignment="1">
      <alignment horizontal="justify" vertical="center" wrapText="1"/>
    </xf>
    <xf numFmtId="0" fontId="19" fillId="0" borderId="0" xfId="11" applyFont="1" applyBorder="1" applyAlignment="1">
      <alignment horizontal="justify" vertical="center" wrapText="1"/>
    </xf>
    <xf numFmtId="0" fontId="19" fillId="0" borderId="4" xfId="11" applyFont="1" applyBorder="1" applyAlignment="1">
      <alignment horizontal="justify" vertical="center" wrapText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</cellXfs>
  <cellStyles count="19">
    <cellStyle name="Moeda 2" xfId="1"/>
    <cellStyle name="Moeda 3" xfId="2"/>
    <cellStyle name="Moeda 4" xfId="18"/>
    <cellStyle name="Normal" xfId="0" builtinId="0"/>
    <cellStyle name="Normal 2" xfId="3"/>
    <cellStyle name="Normal 2 2" xfId="4"/>
    <cellStyle name="Normal 3" xfId="5"/>
    <cellStyle name="Normal 3 2" xfId="11"/>
    <cellStyle name="Normal 5" xfId="14"/>
    <cellStyle name="Normal 5 2" xfId="6"/>
    <cellStyle name="Normal 7" xfId="16"/>
    <cellStyle name="Porcentagem" xfId="10" builtinId="5"/>
    <cellStyle name="Porcentagem 2" xfId="12"/>
    <cellStyle name="Porcentagem 3" xfId="15"/>
    <cellStyle name="Porcentagem 3 2" xfId="17"/>
    <cellStyle name="TableStyleLight1" xfId="13"/>
    <cellStyle name="Vírgula 2" xfId="7"/>
    <cellStyle name="Vírgula 3" xfId="8"/>
    <cellStyle name="Vírgula 4" xfId="9"/>
  </cellStyles>
  <dxfs count="7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A3"/>
      <color rgb="FFFFFFE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senhos/AG&#202;NCIAS/Flores%20da%20Cunha/PLANILHA/Ag.%20Flores%20da%20Cunha%20-%20Civil%20PO%20Nov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Orçamento"/>
      <sheetName val="BDI"/>
    </sheetNames>
    <sheetDataSet>
      <sheetData sheetId="0" refreshError="1"/>
      <sheetData sheetId="1">
        <row r="21">
          <cell r="D21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11"/>
  <sheetViews>
    <sheetView showGridLines="0" tabSelected="1" showRuler="0" topLeftCell="A172" zoomScale="96" zoomScaleNormal="96" zoomScaleSheetLayoutView="100" zoomScalePageLayoutView="90" workbookViewId="0">
      <selection activeCell="E187" sqref="E187"/>
    </sheetView>
  </sheetViews>
  <sheetFormatPr defaultColWidth="11.42578125" defaultRowHeight="15" x14ac:dyDescent="0.2"/>
  <cols>
    <col min="1" max="1" width="9.7109375" style="14" customWidth="1"/>
    <col min="2" max="2" width="76.28515625" style="15" customWidth="1"/>
    <col min="3" max="3" width="9.7109375" style="16" customWidth="1"/>
    <col min="4" max="4" width="6.7109375" style="17" customWidth="1"/>
    <col min="5" max="7" width="11.7109375" style="18" customWidth="1"/>
    <col min="8" max="223" width="11.42578125" style="6" customWidth="1"/>
    <col min="224" max="224" width="56.28515625" style="6" customWidth="1"/>
    <col min="225" max="16384" width="11.42578125" style="6"/>
  </cols>
  <sheetData>
    <row r="1" spans="1:232" ht="25.15" customHeight="1" x14ac:dyDescent="0.2">
      <c r="A1" s="120" t="s">
        <v>17</v>
      </c>
      <c r="B1" s="120"/>
      <c r="C1" s="120"/>
      <c r="D1" s="120"/>
      <c r="E1" s="120"/>
      <c r="F1" s="120"/>
      <c r="G1" s="120"/>
    </row>
    <row r="2" spans="1:232" ht="13.5" customHeight="1" x14ac:dyDescent="0.2">
      <c r="A2" s="132" t="s">
        <v>362</v>
      </c>
      <c r="B2" s="132"/>
      <c r="C2" s="132"/>
      <c r="D2" s="132"/>
      <c r="E2" s="129"/>
      <c r="F2" s="129"/>
      <c r="G2" s="94"/>
    </row>
    <row r="3" spans="1:232" ht="13.5" customHeight="1" x14ac:dyDescent="0.2">
      <c r="A3" s="131" t="s">
        <v>132</v>
      </c>
      <c r="B3" s="131"/>
      <c r="C3" s="131"/>
      <c r="D3" s="131"/>
      <c r="E3" s="130" t="s">
        <v>14</v>
      </c>
      <c r="F3" s="130"/>
      <c r="G3" s="95">
        <f>[1]BDI!D21</f>
        <v>0.25</v>
      </c>
    </row>
    <row r="4" spans="1:232" ht="14.25" customHeight="1" x14ac:dyDescent="0.2">
      <c r="A4" s="131" t="s">
        <v>133</v>
      </c>
      <c r="B4" s="131"/>
      <c r="C4" s="131"/>
      <c r="D4" s="131"/>
      <c r="E4" s="130" t="s">
        <v>134</v>
      </c>
      <c r="F4" s="130"/>
      <c r="G4" s="95">
        <v>1.1061000000000001</v>
      </c>
    </row>
    <row r="5" spans="1:232" ht="14.25" customHeight="1" x14ac:dyDescent="0.2">
      <c r="A5" s="131" t="s">
        <v>363</v>
      </c>
      <c r="B5" s="131"/>
      <c r="C5" s="131"/>
      <c r="D5" s="131"/>
      <c r="E5" s="130" t="s">
        <v>7</v>
      </c>
      <c r="F5" s="130"/>
      <c r="G5" s="107"/>
    </row>
    <row r="6" spans="1:232" ht="14.25" customHeight="1" x14ac:dyDescent="0.2">
      <c r="A6" s="131"/>
      <c r="B6" s="131"/>
      <c r="C6" s="131"/>
      <c r="D6" s="131"/>
      <c r="E6" s="106"/>
      <c r="F6" s="106"/>
      <c r="G6" s="108"/>
    </row>
    <row r="7" spans="1:232" ht="14.25" customHeight="1" x14ac:dyDescent="0.2">
      <c r="A7" s="73" t="s">
        <v>103</v>
      </c>
      <c r="B7" s="72"/>
      <c r="C7" s="72"/>
      <c r="D7" s="76"/>
      <c r="E7" s="90"/>
      <c r="F7" s="90"/>
      <c r="G7" s="109"/>
    </row>
    <row r="8" spans="1:232" ht="15.75" thickBot="1" x14ac:dyDescent="0.25">
      <c r="A8" s="127"/>
      <c r="B8" s="128"/>
      <c r="C8" s="128"/>
      <c r="D8" s="128"/>
      <c r="E8" s="128"/>
      <c r="F8" s="128"/>
      <c r="G8" s="128"/>
    </row>
    <row r="9" spans="1:232" s="8" customFormat="1" ht="15.75" customHeight="1" thickBot="1" x14ac:dyDescent="0.25">
      <c r="A9" s="123" t="s">
        <v>19</v>
      </c>
      <c r="B9" s="123"/>
      <c r="C9" s="123"/>
      <c r="D9" s="123"/>
      <c r="E9" s="123"/>
      <c r="F9" s="123"/>
      <c r="G9" s="12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</row>
    <row r="10" spans="1:232" s="11" customFormat="1" ht="22.5" x14ac:dyDescent="0.2">
      <c r="A10" s="81" t="s">
        <v>84</v>
      </c>
      <c r="B10" s="117"/>
      <c r="C10" s="34" t="s">
        <v>6</v>
      </c>
      <c r="D10" s="135"/>
      <c r="E10" s="135"/>
      <c r="F10" s="34" t="s">
        <v>11</v>
      </c>
      <c r="G10" s="118"/>
      <c r="H10" s="9"/>
      <c r="I10" s="9"/>
      <c r="J10" s="9"/>
      <c r="K10" s="10"/>
      <c r="L10" s="9"/>
      <c r="M10" s="9"/>
      <c r="N10" s="9"/>
      <c r="O10" s="9"/>
      <c r="P10" s="9"/>
      <c r="Q10" s="9"/>
      <c r="R10" s="9"/>
      <c r="S10" s="10"/>
      <c r="T10" s="9"/>
      <c r="U10" s="9"/>
      <c r="V10" s="9"/>
      <c r="W10" s="9"/>
      <c r="X10" s="9"/>
      <c r="Y10" s="9"/>
      <c r="Z10" s="9"/>
      <c r="AA10" s="10"/>
      <c r="AB10" s="9"/>
      <c r="AC10" s="9"/>
      <c r="AD10" s="9"/>
      <c r="AE10" s="9"/>
      <c r="AF10" s="9"/>
      <c r="AG10" s="9"/>
      <c r="AH10" s="9"/>
      <c r="AI10" s="10"/>
      <c r="AJ10" s="9"/>
      <c r="AK10" s="9"/>
      <c r="AL10" s="9"/>
      <c r="AM10" s="9"/>
      <c r="AN10" s="9"/>
      <c r="AO10" s="9"/>
      <c r="AP10" s="9"/>
      <c r="AQ10" s="10"/>
      <c r="AR10" s="9"/>
      <c r="AS10" s="9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10"/>
      <c r="BH10" s="9"/>
      <c r="BI10" s="9"/>
      <c r="BJ10" s="9"/>
      <c r="BK10" s="9"/>
      <c r="BL10" s="9"/>
      <c r="BM10" s="9"/>
      <c r="BN10" s="9"/>
      <c r="BO10" s="10"/>
      <c r="BP10" s="9"/>
      <c r="BQ10" s="9"/>
      <c r="BR10" s="9"/>
      <c r="BS10" s="9"/>
      <c r="BT10" s="9"/>
      <c r="BU10" s="9"/>
      <c r="BV10" s="9"/>
      <c r="BW10" s="10"/>
      <c r="BX10" s="9"/>
      <c r="BY10" s="9"/>
      <c r="BZ10" s="9"/>
      <c r="CA10" s="9"/>
      <c r="CB10" s="9"/>
      <c r="CC10" s="9"/>
      <c r="CD10" s="9"/>
      <c r="CE10" s="10"/>
      <c r="CF10" s="9"/>
      <c r="CG10" s="9"/>
      <c r="CH10" s="9"/>
      <c r="CI10" s="9"/>
      <c r="CJ10" s="9"/>
      <c r="CK10" s="9"/>
      <c r="CL10" s="9"/>
      <c r="CM10" s="10"/>
      <c r="CN10" s="9"/>
      <c r="CO10" s="9"/>
      <c r="CP10" s="9"/>
      <c r="CQ10" s="9"/>
      <c r="CR10" s="9"/>
      <c r="CS10" s="9"/>
      <c r="CT10" s="9"/>
      <c r="CU10" s="10"/>
      <c r="CV10" s="9"/>
      <c r="CW10" s="9"/>
      <c r="CX10" s="9"/>
      <c r="CY10" s="9"/>
      <c r="CZ10" s="9"/>
      <c r="DA10" s="9"/>
      <c r="DB10" s="9"/>
      <c r="DC10" s="10"/>
      <c r="DD10" s="9"/>
      <c r="DE10" s="9"/>
      <c r="DF10" s="9"/>
      <c r="DG10" s="9"/>
      <c r="DH10" s="9"/>
      <c r="DI10" s="9"/>
      <c r="DJ10" s="9"/>
      <c r="DK10" s="10"/>
      <c r="DL10" s="9"/>
      <c r="DM10" s="9"/>
      <c r="DN10" s="9"/>
      <c r="DO10" s="9"/>
      <c r="DP10" s="9"/>
      <c r="DQ10" s="9"/>
      <c r="DR10" s="9"/>
      <c r="DS10" s="10"/>
      <c r="DT10" s="9"/>
      <c r="DU10" s="9"/>
      <c r="DV10" s="9"/>
      <c r="DW10" s="9"/>
      <c r="DX10" s="9"/>
      <c r="DY10" s="9"/>
      <c r="DZ10" s="9"/>
      <c r="EA10" s="10"/>
      <c r="EB10" s="9"/>
      <c r="EC10" s="9"/>
      <c r="ED10" s="9"/>
      <c r="EE10" s="9"/>
      <c r="EF10" s="9"/>
      <c r="EG10" s="9"/>
      <c r="EH10" s="9"/>
      <c r="EI10" s="10"/>
      <c r="EJ10" s="9"/>
      <c r="EK10" s="9"/>
      <c r="EL10" s="9"/>
      <c r="EM10" s="9"/>
      <c r="EN10" s="9"/>
      <c r="EO10" s="9"/>
      <c r="EP10" s="9"/>
      <c r="EQ10" s="10"/>
      <c r="ER10" s="9"/>
      <c r="ES10" s="9"/>
      <c r="ET10" s="9"/>
      <c r="EU10" s="9"/>
      <c r="EV10" s="9"/>
      <c r="EW10" s="9"/>
      <c r="EX10" s="9"/>
      <c r="EY10" s="10"/>
      <c r="EZ10" s="9"/>
      <c r="FA10" s="9"/>
      <c r="FB10" s="9"/>
      <c r="FC10" s="9"/>
      <c r="FD10" s="9"/>
      <c r="FE10" s="9"/>
      <c r="FF10" s="9"/>
      <c r="FG10" s="10"/>
      <c r="FH10" s="9"/>
      <c r="FI10" s="9"/>
      <c r="FJ10" s="9"/>
      <c r="FK10" s="9"/>
      <c r="FL10" s="9"/>
      <c r="FM10" s="9"/>
      <c r="FN10" s="9"/>
      <c r="FO10" s="10"/>
      <c r="FP10" s="9"/>
      <c r="FQ10" s="9"/>
      <c r="FR10" s="9"/>
      <c r="FS10" s="9"/>
      <c r="FT10" s="9"/>
      <c r="FU10" s="9"/>
      <c r="FV10" s="9"/>
      <c r="FW10" s="10"/>
      <c r="FX10" s="9"/>
      <c r="FY10" s="9"/>
      <c r="FZ10" s="9"/>
      <c r="GA10" s="9"/>
      <c r="GB10" s="9"/>
      <c r="GC10" s="9"/>
      <c r="GD10" s="9"/>
      <c r="GE10" s="10"/>
      <c r="GF10" s="9"/>
      <c r="GG10" s="9"/>
      <c r="GH10" s="9"/>
      <c r="GI10" s="9"/>
      <c r="GJ10" s="9"/>
      <c r="GK10" s="9"/>
      <c r="GL10" s="9"/>
      <c r="GM10" s="10"/>
      <c r="GN10" s="9"/>
      <c r="GO10" s="9"/>
      <c r="GP10" s="9"/>
      <c r="GQ10" s="9"/>
      <c r="GR10" s="9"/>
      <c r="GS10" s="9"/>
      <c r="GT10" s="9"/>
      <c r="GU10" s="10"/>
      <c r="GV10" s="9"/>
      <c r="GW10" s="9"/>
      <c r="GX10" s="9"/>
      <c r="GY10" s="9"/>
      <c r="GZ10" s="9"/>
      <c r="HA10" s="9"/>
      <c r="HB10" s="9"/>
      <c r="HC10" s="10"/>
      <c r="HD10" s="9"/>
      <c r="HE10" s="9"/>
      <c r="HF10" s="9"/>
      <c r="HG10" s="9"/>
      <c r="HH10" s="9"/>
      <c r="HI10" s="9"/>
      <c r="HJ10" s="9"/>
      <c r="HK10" s="10"/>
      <c r="HL10" s="9"/>
      <c r="HM10" s="9"/>
      <c r="HN10" s="9"/>
      <c r="HO10" s="9"/>
      <c r="HP10" s="9"/>
      <c r="HQ10" s="9"/>
      <c r="HR10" s="9"/>
      <c r="HS10" s="10"/>
      <c r="HT10" s="9"/>
      <c r="HU10" s="9"/>
      <c r="HV10" s="9"/>
      <c r="HW10" s="9"/>
      <c r="HX10" s="9"/>
    </row>
    <row r="11" spans="1:232" s="11" customFormat="1" ht="13.5" thickBot="1" x14ac:dyDescent="0.25">
      <c r="A11" s="80" t="s">
        <v>18</v>
      </c>
      <c r="B11" s="119"/>
      <c r="C11" s="35" t="s">
        <v>4</v>
      </c>
      <c r="D11" s="138"/>
      <c r="E11" s="138"/>
      <c r="F11" s="138"/>
      <c r="G11" s="138"/>
      <c r="H11" s="10"/>
      <c r="I11" s="9"/>
      <c r="J11" s="9"/>
      <c r="K11" s="10"/>
      <c r="L11" s="10"/>
      <c r="M11" s="9"/>
      <c r="N11" s="9"/>
      <c r="O11" s="10"/>
      <c r="P11" s="10"/>
      <c r="Q11" s="9"/>
      <c r="R11" s="9"/>
      <c r="S11" s="10"/>
      <c r="T11" s="10"/>
      <c r="U11" s="9"/>
      <c r="V11" s="9"/>
      <c r="W11" s="10"/>
      <c r="X11" s="10"/>
      <c r="Y11" s="9"/>
      <c r="Z11" s="9"/>
      <c r="AA11" s="10"/>
      <c r="AB11" s="10"/>
      <c r="AC11" s="9"/>
      <c r="AD11" s="9"/>
      <c r="AE11" s="10"/>
      <c r="AF11" s="10"/>
      <c r="AG11" s="9"/>
      <c r="AH11" s="9"/>
      <c r="AI11" s="10"/>
      <c r="AJ11" s="10"/>
      <c r="AK11" s="9"/>
      <c r="AL11" s="9"/>
      <c r="AM11" s="10"/>
      <c r="AN11" s="10"/>
      <c r="AO11" s="9"/>
      <c r="AP11" s="9"/>
      <c r="AQ11" s="10"/>
      <c r="AR11" s="10"/>
      <c r="AS11" s="9"/>
      <c r="AT11" s="9"/>
      <c r="AU11" s="10"/>
      <c r="AV11" s="10"/>
      <c r="AW11" s="9"/>
      <c r="AX11" s="9"/>
      <c r="AY11" s="10"/>
      <c r="AZ11" s="10"/>
      <c r="BA11" s="9"/>
      <c r="BB11" s="9"/>
      <c r="BC11" s="10"/>
      <c r="BD11" s="10"/>
      <c r="BE11" s="9"/>
      <c r="BF11" s="9"/>
      <c r="BG11" s="10"/>
      <c r="BH11" s="10"/>
      <c r="BI11" s="9"/>
      <c r="BJ11" s="9"/>
      <c r="BK11" s="10"/>
      <c r="BL11" s="10"/>
      <c r="BM11" s="9"/>
      <c r="BN11" s="9"/>
      <c r="BO11" s="10"/>
      <c r="BP11" s="10"/>
      <c r="BQ11" s="9"/>
      <c r="BR11" s="9"/>
      <c r="BS11" s="10"/>
      <c r="BT11" s="10"/>
      <c r="BU11" s="9"/>
      <c r="BV11" s="9"/>
      <c r="BW11" s="10"/>
      <c r="BX11" s="10"/>
      <c r="BY11" s="9"/>
      <c r="BZ11" s="9"/>
      <c r="CA11" s="10"/>
      <c r="CB11" s="10"/>
      <c r="CC11" s="9"/>
      <c r="CD11" s="9"/>
      <c r="CE11" s="10"/>
      <c r="CF11" s="10"/>
      <c r="CG11" s="9"/>
      <c r="CH11" s="9"/>
      <c r="CI11" s="10"/>
      <c r="CJ11" s="10"/>
      <c r="CK11" s="9"/>
      <c r="CL11" s="9"/>
      <c r="CM11" s="10"/>
      <c r="CN11" s="10"/>
      <c r="CO11" s="9"/>
      <c r="CP11" s="9"/>
      <c r="CQ11" s="10"/>
      <c r="CR11" s="10"/>
      <c r="CS11" s="9"/>
      <c r="CT11" s="9"/>
      <c r="CU11" s="10"/>
      <c r="CV11" s="10"/>
      <c r="CW11" s="9"/>
      <c r="CX11" s="9"/>
      <c r="CY11" s="10"/>
      <c r="CZ11" s="10"/>
      <c r="DA11" s="9"/>
      <c r="DB11" s="9"/>
      <c r="DC11" s="10"/>
      <c r="DD11" s="10"/>
      <c r="DE11" s="9"/>
      <c r="DF11" s="9"/>
      <c r="DG11" s="10"/>
      <c r="DH11" s="10"/>
      <c r="DI11" s="9"/>
      <c r="DJ11" s="9"/>
      <c r="DK11" s="10"/>
      <c r="DL11" s="10"/>
      <c r="DM11" s="9"/>
      <c r="DN11" s="9"/>
      <c r="DO11" s="10"/>
      <c r="DP11" s="10"/>
      <c r="DQ11" s="9"/>
      <c r="DR11" s="9"/>
      <c r="DS11" s="10"/>
      <c r="DT11" s="10"/>
      <c r="DU11" s="9"/>
      <c r="DV11" s="9"/>
      <c r="DW11" s="10"/>
      <c r="DX11" s="10"/>
      <c r="DY11" s="9"/>
      <c r="DZ11" s="9"/>
      <c r="EA11" s="10"/>
      <c r="EB11" s="10"/>
      <c r="EC11" s="9"/>
      <c r="ED11" s="9"/>
      <c r="EE11" s="10"/>
      <c r="EF11" s="10"/>
      <c r="EG11" s="9"/>
      <c r="EH11" s="9"/>
      <c r="EI11" s="10"/>
      <c r="EJ11" s="10"/>
      <c r="EK11" s="9"/>
      <c r="EL11" s="9"/>
      <c r="EM11" s="10"/>
      <c r="EN11" s="10"/>
      <c r="EO11" s="9"/>
      <c r="EP11" s="9"/>
      <c r="EQ11" s="10"/>
      <c r="ER11" s="10"/>
      <c r="ES11" s="9"/>
      <c r="ET11" s="9"/>
      <c r="EU11" s="10"/>
      <c r="EV11" s="10"/>
      <c r="EW11" s="9"/>
      <c r="EX11" s="9"/>
      <c r="EY11" s="10"/>
      <c r="EZ11" s="10"/>
      <c r="FA11" s="9"/>
      <c r="FB11" s="9"/>
      <c r="FC11" s="10"/>
      <c r="FD11" s="10"/>
      <c r="FE11" s="9"/>
      <c r="FF11" s="9"/>
      <c r="FG11" s="10"/>
      <c r="FH11" s="10"/>
      <c r="FI11" s="9"/>
      <c r="FJ11" s="9"/>
      <c r="FK11" s="10"/>
      <c r="FL11" s="10"/>
      <c r="FM11" s="9"/>
      <c r="FN11" s="9"/>
      <c r="FO11" s="10"/>
      <c r="FP11" s="10"/>
      <c r="FQ11" s="9"/>
      <c r="FR11" s="9"/>
      <c r="FS11" s="10"/>
      <c r="FT11" s="10"/>
      <c r="FU11" s="9"/>
      <c r="FV11" s="9"/>
      <c r="FW11" s="10"/>
      <c r="FX11" s="10"/>
      <c r="FY11" s="9"/>
      <c r="FZ11" s="9"/>
      <c r="GA11" s="10"/>
      <c r="GB11" s="10"/>
      <c r="GC11" s="9"/>
      <c r="GD11" s="9"/>
      <c r="GE11" s="10"/>
      <c r="GF11" s="10"/>
      <c r="GG11" s="9"/>
      <c r="GH11" s="9"/>
      <c r="GI11" s="10"/>
      <c r="GJ11" s="10"/>
      <c r="GK11" s="9"/>
      <c r="GL11" s="9"/>
      <c r="GM11" s="10"/>
      <c r="GN11" s="10"/>
      <c r="GO11" s="9"/>
      <c r="GP11" s="9"/>
      <c r="GQ11" s="10"/>
      <c r="GR11" s="10"/>
      <c r="GS11" s="9"/>
      <c r="GT11" s="9"/>
      <c r="GU11" s="10"/>
      <c r="GV11" s="10"/>
      <c r="GW11" s="9"/>
      <c r="GX11" s="9"/>
      <c r="GY11" s="10"/>
      <c r="GZ11" s="10"/>
      <c r="HA11" s="9"/>
      <c r="HB11" s="9"/>
      <c r="HC11" s="10"/>
      <c r="HD11" s="10"/>
      <c r="HE11" s="9"/>
      <c r="HF11" s="9"/>
      <c r="HG11" s="10"/>
      <c r="HH11" s="10"/>
      <c r="HI11" s="9"/>
      <c r="HJ11" s="9"/>
      <c r="HK11" s="10"/>
      <c r="HL11" s="10"/>
      <c r="HM11" s="9"/>
      <c r="HN11" s="9"/>
      <c r="HO11" s="10"/>
      <c r="HP11" s="10"/>
      <c r="HQ11" s="9"/>
      <c r="HR11" s="9"/>
      <c r="HS11" s="10"/>
      <c r="HT11" s="10"/>
      <c r="HU11" s="9"/>
      <c r="HV11" s="9"/>
      <c r="HW11" s="10"/>
      <c r="HX11" s="10"/>
    </row>
    <row r="12" spans="1:232" s="8" customFormat="1" ht="15.75" thickBot="1" x14ac:dyDescent="0.25">
      <c r="A12" s="123" t="s">
        <v>20</v>
      </c>
      <c r="B12" s="123"/>
      <c r="C12" s="123"/>
      <c r="D12" s="123"/>
      <c r="E12" s="123"/>
      <c r="F12" s="123"/>
      <c r="G12" s="123"/>
      <c r="H12" s="12"/>
      <c r="I12" s="7"/>
      <c r="J12" s="7"/>
      <c r="K12" s="12"/>
      <c r="L12" s="12"/>
      <c r="M12" s="7"/>
      <c r="N12" s="7"/>
      <c r="O12" s="12"/>
      <c r="P12" s="12"/>
      <c r="Q12" s="7"/>
      <c r="R12" s="7"/>
      <c r="S12" s="12"/>
      <c r="T12" s="12"/>
      <c r="U12" s="7"/>
      <c r="V12" s="7"/>
      <c r="W12" s="12"/>
      <c r="X12" s="12"/>
      <c r="Y12" s="7"/>
      <c r="Z12" s="7"/>
      <c r="AA12" s="12"/>
      <c r="AB12" s="12"/>
      <c r="AC12" s="7"/>
      <c r="AD12" s="7"/>
      <c r="AE12" s="12"/>
      <c r="AF12" s="12"/>
      <c r="AG12" s="7"/>
      <c r="AH12" s="7"/>
      <c r="AI12" s="12"/>
      <c r="AJ12" s="12"/>
      <c r="AK12" s="7"/>
      <c r="AL12" s="7"/>
      <c r="AM12" s="12"/>
      <c r="AN12" s="12"/>
      <c r="AO12" s="7"/>
      <c r="AP12" s="7"/>
      <c r="AQ12" s="12"/>
      <c r="AR12" s="12"/>
      <c r="AS12" s="7"/>
      <c r="AT12" s="7"/>
      <c r="AU12" s="12"/>
      <c r="AV12" s="12"/>
      <c r="AW12" s="7"/>
      <c r="AX12" s="7"/>
      <c r="AY12" s="12"/>
      <c r="AZ12" s="12"/>
      <c r="BA12" s="7"/>
      <c r="BB12" s="7"/>
      <c r="BC12" s="12"/>
      <c r="BD12" s="12"/>
      <c r="BE12" s="7"/>
      <c r="BF12" s="7"/>
      <c r="BG12" s="12"/>
      <c r="BH12" s="12"/>
      <c r="BI12" s="7"/>
      <c r="BJ12" s="7"/>
      <c r="BK12" s="12"/>
      <c r="BL12" s="12"/>
      <c r="BM12" s="7"/>
      <c r="BN12" s="7"/>
      <c r="BO12" s="12"/>
      <c r="BP12" s="12"/>
      <c r="BQ12" s="7"/>
      <c r="BR12" s="7"/>
      <c r="BS12" s="12"/>
      <c r="BT12" s="12"/>
      <c r="BU12" s="7"/>
      <c r="BV12" s="7"/>
      <c r="BW12" s="12"/>
      <c r="BX12" s="12"/>
      <c r="BY12" s="7"/>
      <c r="BZ12" s="7"/>
      <c r="CA12" s="12"/>
      <c r="CB12" s="12"/>
      <c r="CC12" s="7"/>
      <c r="CD12" s="7"/>
      <c r="CE12" s="12"/>
      <c r="CF12" s="12"/>
      <c r="CG12" s="7"/>
      <c r="CH12" s="7"/>
      <c r="CI12" s="12"/>
      <c r="CJ12" s="12"/>
      <c r="CK12" s="7"/>
      <c r="CL12" s="7"/>
      <c r="CM12" s="12"/>
      <c r="CN12" s="12"/>
      <c r="CO12" s="7"/>
      <c r="CP12" s="7"/>
      <c r="CQ12" s="12"/>
      <c r="CR12" s="12"/>
      <c r="CS12" s="7"/>
      <c r="CT12" s="7"/>
      <c r="CU12" s="12"/>
      <c r="CV12" s="12"/>
      <c r="CW12" s="7"/>
      <c r="CX12" s="7"/>
      <c r="CY12" s="12"/>
      <c r="CZ12" s="12"/>
      <c r="DA12" s="7"/>
      <c r="DB12" s="7"/>
      <c r="DC12" s="12"/>
      <c r="DD12" s="12"/>
      <c r="DE12" s="7"/>
      <c r="DF12" s="7"/>
      <c r="DG12" s="12"/>
      <c r="DH12" s="12"/>
      <c r="DI12" s="7"/>
      <c r="DJ12" s="7"/>
      <c r="DK12" s="12"/>
      <c r="DL12" s="12"/>
      <c r="DM12" s="7"/>
      <c r="DN12" s="7"/>
      <c r="DO12" s="12"/>
      <c r="DP12" s="12"/>
      <c r="DQ12" s="7"/>
      <c r="DR12" s="7"/>
      <c r="DS12" s="12"/>
      <c r="DT12" s="12"/>
      <c r="DU12" s="7"/>
      <c r="DV12" s="7"/>
      <c r="DW12" s="12"/>
      <c r="DX12" s="12"/>
      <c r="DY12" s="7"/>
      <c r="DZ12" s="7"/>
      <c r="EA12" s="12"/>
      <c r="EB12" s="12"/>
      <c r="EC12" s="7"/>
      <c r="ED12" s="7"/>
      <c r="EE12" s="12"/>
      <c r="EF12" s="12"/>
      <c r="EG12" s="7"/>
      <c r="EH12" s="7"/>
      <c r="EI12" s="12"/>
      <c r="EJ12" s="12"/>
      <c r="EK12" s="7"/>
      <c r="EL12" s="7"/>
      <c r="EM12" s="12"/>
      <c r="EN12" s="12"/>
      <c r="EO12" s="7"/>
      <c r="EP12" s="7"/>
      <c r="EQ12" s="12"/>
      <c r="ER12" s="12"/>
      <c r="ES12" s="7"/>
      <c r="ET12" s="7"/>
      <c r="EU12" s="12"/>
      <c r="EV12" s="12"/>
      <c r="EW12" s="7"/>
      <c r="EX12" s="7"/>
      <c r="EY12" s="12"/>
      <c r="EZ12" s="12"/>
      <c r="FA12" s="7"/>
      <c r="FB12" s="7"/>
      <c r="FC12" s="12"/>
      <c r="FD12" s="12"/>
      <c r="FE12" s="7"/>
      <c r="FF12" s="7"/>
      <c r="FG12" s="12"/>
      <c r="FH12" s="12"/>
      <c r="FI12" s="7"/>
      <c r="FJ12" s="7"/>
      <c r="FK12" s="12"/>
      <c r="FL12" s="12"/>
      <c r="FM12" s="7"/>
      <c r="FN12" s="7"/>
      <c r="FO12" s="12"/>
      <c r="FP12" s="12"/>
      <c r="FQ12" s="7"/>
      <c r="FR12" s="7"/>
      <c r="FS12" s="12"/>
      <c r="FT12" s="12"/>
      <c r="FU12" s="7"/>
      <c r="FV12" s="7"/>
      <c r="FW12" s="12"/>
      <c r="FX12" s="12"/>
      <c r="FY12" s="7"/>
      <c r="FZ12" s="7"/>
      <c r="GA12" s="12"/>
      <c r="GB12" s="12"/>
      <c r="GC12" s="7"/>
      <c r="GD12" s="7"/>
      <c r="GE12" s="12"/>
      <c r="GF12" s="12"/>
      <c r="GG12" s="7"/>
      <c r="GH12" s="7"/>
      <c r="GI12" s="12"/>
      <c r="GJ12" s="12"/>
      <c r="GK12" s="7"/>
      <c r="GL12" s="7"/>
      <c r="GM12" s="12"/>
      <c r="GN12" s="12"/>
      <c r="GO12" s="7"/>
      <c r="GP12" s="7"/>
      <c r="GQ12" s="12"/>
      <c r="GR12" s="12"/>
      <c r="GS12" s="7"/>
      <c r="GT12" s="7"/>
      <c r="GU12" s="12"/>
      <c r="GV12" s="12"/>
      <c r="GW12" s="7"/>
      <c r="GX12" s="7"/>
      <c r="GY12" s="12"/>
      <c r="GZ12" s="12"/>
      <c r="HA12" s="7"/>
      <c r="HB12" s="7"/>
      <c r="HC12" s="12"/>
      <c r="HD12" s="12"/>
      <c r="HE12" s="7"/>
      <c r="HF12" s="7"/>
      <c r="HG12" s="12"/>
      <c r="HH12" s="12"/>
      <c r="HI12" s="7"/>
      <c r="HJ12" s="7"/>
      <c r="HK12" s="12"/>
      <c r="HL12" s="12"/>
      <c r="HM12" s="7"/>
      <c r="HN12" s="7"/>
      <c r="HO12" s="12"/>
      <c r="HP12" s="12"/>
      <c r="HQ12" s="7"/>
      <c r="HR12" s="7"/>
      <c r="HS12" s="12"/>
      <c r="HT12" s="12"/>
      <c r="HU12" s="7"/>
      <c r="HV12" s="7"/>
      <c r="HW12" s="12"/>
      <c r="HX12" s="12"/>
    </row>
    <row r="13" spans="1:232" x14ac:dyDescent="0.2">
      <c r="A13" s="39" t="s">
        <v>15</v>
      </c>
      <c r="B13" s="40" t="s">
        <v>16</v>
      </c>
      <c r="C13" s="41"/>
      <c r="D13" s="42"/>
      <c r="E13" s="43"/>
      <c r="F13" s="43"/>
      <c r="G13" s="43"/>
    </row>
    <row r="14" spans="1:232" s="8" customFormat="1" x14ac:dyDescent="0.2">
      <c r="A14" s="121" t="s">
        <v>8</v>
      </c>
      <c r="B14" s="121" t="s">
        <v>0</v>
      </c>
      <c r="C14" s="124" t="s">
        <v>1</v>
      </c>
      <c r="D14" s="121" t="s">
        <v>2</v>
      </c>
      <c r="E14" s="126" t="s">
        <v>51</v>
      </c>
      <c r="F14" s="126"/>
      <c r="G14" s="136" t="s">
        <v>42</v>
      </c>
    </row>
    <row r="15" spans="1:232" s="8" customFormat="1" ht="15.75" thickBot="1" x14ac:dyDescent="0.25">
      <c r="A15" s="122"/>
      <c r="B15" s="122"/>
      <c r="C15" s="125"/>
      <c r="D15" s="122"/>
      <c r="E15" s="79" t="s">
        <v>3</v>
      </c>
      <c r="F15" s="79" t="s">
        <v>5</v>
      </c>
      <c r="G15" s="137"/>
    </row>
    <row r="16" spans="1:232" x14ac:dyDescent="0.2">
      <c r="A16" s="96" t="s">
        <v>9</v>
      </c>
      <c r="B16" s="97" t="s">
        <v>135</v>
      </c>
      <c r="C16" s="98"/>
      <c r="D16" s="98"/>
      <c r="E16" s="98"/>
      <c r="F16" s="98"/>
      <c r="G16" s="98"/>
    </row>
    <row r="17" spans="1:7" x14ac:dyDescent="0.2">
      <c r="A17" s="110">
        <v>1</v>
      </c>
      <c r="B17" s="111" t="s">
        <v>136</v>
      </c>
      <c r="C17" s="99"/>
      <c r="D17" s="100"/>
      <c r="E17" s="101"/>
      <c r="F17" s="101"/>
      <c r="G17" s="101"/>
    </row>
    <row r="18" spans="1:7" x14ac:dyDescent="0.2">
      <c r="A18" s="112" t="s">
        <v>12</v>
      </c>
      <c r="B18" s="113" t="s">
        <v>137</v>
      </c>
      <c r="C18" s="37">
        <v>1</v>
      </c>
      <c r="D18" s="38" t="s">
        <v>138</v>
      </c>
      <c r="E18" s="116">
        <v>0</v>
      </c>
      <c r="F18" s="116">
        <v>0</v>
      </c>
      <c r="G18" s="83">
        <f t="shared" ref="G18" si="0">SUMPRODUCT(E18:F18)*C18</f>
        <v>0</v>
      </c>
    </row>
    <row r="19" spans="1:7" s="13" customFormat="1" x14ac:dyDescent="0.2">
      <c r="A19" s="110">
        <v>2</v>
      </c>
      <c r="B19" s="111" t="s">
        <v>139</v>
      </c>
      <c r="C19" s="37"/>
      <c r="D19" s="38"/>
      <c r="E19" s="114"/>
      <c r="F19" s="114"/>
      <c r="G19" s="83"/>
    </row>
    <row r="20" spans="1:7" s="13" customFormat="1" x14ac:dyDescent="0.2">
      <c r="A20" s="36" t="s">
        <v>52</v>
      </c>
      <c r="B20" s="82" t="s">
        <v>140</v>
      </c>
      <c r="C20" s="37"/>
      <c r="D20" s="38"/>
      <c r="E20" s="114"/>
      <c r="F20" s="114"/>
      <c r="G20" s="83"/>
    </row>
    <row r="21" spans="1:7" s="13" customFormat="1" x14ac:dyDescent="0.2">
      <c r="A21" s="36" t="s">
        <v>108</v>
      </c>
      <c r="B21" s="82" t="s">
        <v>141</v>
      </c>
      <c r="C21" s="37">
        <v>1</v>
      </c>
      <c r="D21" s="38" t="s">
        <v>151</v>
      </c>
      <c r="E21" s="114" t="s">
        <v>143</v>
      </c>
      <c r="F21" s="116">
        <v>0</v>
      </c>
      <c r="G21" s="83">
        <f t="shared" ref="G21:G35" si="1">SUMPRODUCT(E21:F21)*C21</f>
        <v>0</v>
      </c>
    </row>
    <row r="22" spans="1:7" s="13" customFormat="1" x14ac:dyDescent="0.2">
      <c r="A22" s="36" t="s">
        <v>109</v>
      </c>
      <c r="B22" s="82" t="s">
        <v>144</v>
      </c>
      <c r="C22" s="37">
        <v>20</v>
      </c>
      <c r="D22" s="38" t="s">
        <v>65</v>
      </c>
      <c r="E22" s="114" t="s">
        <v>143</v>
      </c>
      <c r="F22" s="116">
        <v>0</v>
      </c>
      <c r="G22" s="83">
        <f t="shared" si="1"/>
        <v>0</v>
      </c>
    </row>
    <row r="23" spans="1:7" s="13" customFormat="1" x14ac:dyDescent="0.2">
      <c r="A23" s="36" t="s">
        <v>110</v>
      </c>
      <c r="B23" s="82" t="s">
        <v>145</v>
      </c>
      <c r="C23" s="37">
        <v>30</v>
      </c>
      <c r="D23" s="38" t="s">
        <v>65</v>
      </c>
      <c r="E23" s="114" t="s">
        <v>143</v>
      </c>
      <c r="F23" s="116">
        <v>0</v>
      </c>
      <c r="G23" s="83">
        <f t="shared" si="1"/>
        <v>0</v>
      </c>
    </row>
    <row r="24" spans="1:7" s="13" customFormat="1" x14ac:dyDescent="0.2">
      <c r="A24" s="36" t="s">
        <v>111</v>
      </c>
      <c r="B24" s="82" t="s">
        <v>146</v>
      </c>
      <c r="C24" s="37">
        <v>30</v>
      </c>
      <c r="D24" s="38" t="s">
        <v>151</v>
      </c>
      <c r="E24" s="116">
        <v>0</v>
      </c>
      <c r="F24" s="116">
        <v>0</v>
      </c>
      <c r="G24" s="83">
        <f t="shared" si="1"/>
        <v>0</v>
      </c>
    </row>
    <row r="25" spans="1:7" s="13" customFormat="1" x14ac:dyDescent="0.2">
      <c r="A25" s="36" t="s">
        <v>112</v>
      </c>
      <c r="B25" s="82" t="s">
        <v>147</v>
      </c>
      <c r="C25" s="37">
        <v>2</v>
      </c>
      <c r="D25" s="38" t="s">
        <v>148</v>
      </c>
      <c r="E25" s="116">
        <v>0</v>
      </c>
      <c r="F25" s="116">
        <v>0</v>
      </c>
      <c r="G25" s="83">
        <f t="shared" si="1"/>
        <v>0</v>
      </c>
    </row>
    <row r="26" spans="1:7" s="13" customFormat="1" x14ac:dyDescent="0.2">
      <c r="A26" s="36" t="s">
        <v>113</v>
      </c>
      <c r="B26" s="82" t="s">
        <v>149</v>
      </c>
      <c r="C26" s="37">
        <v>100</v>
      </c>
      <c r="D26" s="38" t="s">
        <v>151</v>
      </c>
      <c r="E26" s="114" t="s">
        <v>143</v>
      </c>
      <c r="F26" s="116">
        <v>0</v>
      </c>
      <c r="G26" s="83">
        <f t="shared" si="1"/>
        <v>0</v>
      </c>
    </row>
    <row r="27" spans="1:7" s="13" customFormat="1" x14ac:dyDescent="0.2">
      <c r="A27" s="36" t="s">
        <v>114</v>
      </c>
      <c r="B27" s="82" t="s">
        <v>150</v>
      </c>
      <c r="C27" s="37">
        <v>30</v>
      </c>
      <c r="D27" s="38" t="s">
        <v>152</v>
      </c>
      <c r="E27" s="116">
        <v>0</v>
      </c>
      <c r="F27" s="116">
        <v>0</v>
      </c>
      <c r="G27" s="83">
        <f t="shared" si="1"/>
        <v>0</v>
      </c>
    </row>
    <row r="28" spans="1:7" s="13" customFormat="1" x14ac:dyDescent="0.2">
      <c r="A28" s="110">
        <v>3</v>
      </c>
      <c r="B28" s="111" t="s">
        <v>153</v>
      </c>
      <c r="C28" s="99"/>
      <c r="D28" s="100"/>
      <c r="E28" s="101"/>
      <c r="F28" s="101"/>
      <c r="G28" s="83"/>
    </row>
    <row r="29" spans="1:7" x14ac:dyDescent="0.2">
      <c r="A29" s="112" t="s">
        <v>66</v>
      </c>
      <c r="B29" s="113" t="s">
        <v>154</v>
      </c>
      <c r="C29" s="37">
        <v>108</v>
      </c>
      <c r="D29" s="38" t="s">
        <v>151</v>
      </c>
      <c r="E29" s="116">
        <v>0</v>
      </c>
      <c r="F29" s="116">
        <v>0</v>
      </c>
      <c r="G29" s="83">
        <f t="shared" si="1"/>
        <v>0</v>
      </c>
    </row>
    <row r="30" spans="1:7" x14ac:dyDescent="0.2">
      <c r="A30" s="112" t="s">
        <v>78</v>
      </c>
      <c r="B30" s="113" t="s">
        <v>155</v>
      </c>
      <c r="C30" s="37">
        <v>68</v>
      </c>
      <c r="D30" s="38" t="s">
        <v>151</v>
      </c>
      <c r="E30" s="116">
        <v>0</v>
      </c>
      <c r="F30" s="116">
        <v>0</v>
      </c>
      <c r="G30" s="83">
        <f t="shared" si="1"/>
        <v>0</v>
      </c>
    </row>
    <row r="31" spans="1:7" s="13" customFormat="1" x14ac:dyDescent="0.2">
      <c r="A31" s="112" t="s">
        <v>79</v>
      </c>
      <c r="B31" s="113" t="s">
        <v>156</v>
      </c>
      <c r="C31" s="37">
        <v>108</v>
      </c>
      <c r="D31" s="38" t="s">
        <v>151</v>
      </c>
      <c r="E31" s="116">
        <v>0</v>
      </c>
      <c r="F31" s="116">
        <v>0</v>
      </c>
      <c r="G31" s="83">
        <f t="shared" si="1"/>
        <v>0</v>
      </c>
    </row>
    <row r="32" spans="1:7" s="13" customFormat="1" x14ac:dyDescent="0.2">
      <c r="A32" s="110">
        <v>4</v>
      </c>
      <c r="B32" s="111" t="s">
        <v>157</v>
      </c>
      <c r="C32" s="99"/>
      <c r="D32" s="100"/>
      <c r="E32" s="101"/>
      <c r="F32" s="101"/>
      <c r="G32" s="83"/>
    </row>
    <row r="33" spans="1:7" x14ac:dyDescent="0.2">
      <c r="A33" s="112" t="s">
        <v>54</v>
      </c>
      <c r="B33" s="113" t="s">
        <v>158</v>
      </c>
      <c r="C33" s="37">
        <v>312</v>
      </c>
      <c r="D33" s="38" t="s">
        <v>107</v>
      </c>
      <c r="E33" s="116">
        <v>0</v>
      </c>
      <c r="F33" s="116">
        <v>0</v>
      </c>
      <c r="G33" s="83">
        <f t="shared" si="1"/>
        <v>0</v>
      </c>
    </row>
    <row r="34" spans="1:7" s="13" customFormat="1" ht="25.5" x14ac:dyDescent="0.2">
      <c r="A34" s="112" t="s">
        <v>55</v>
      </c>
      <c r="B34" s="113" t="s">
        <v>159</v>
      </c>
      <c r="C34" s="37">
        <v>5</v>
      </c>
      <c r="D34" s="38" t="s">
        <v>65</v>
      </c>
      <c r="E34" s="116">
        <v>0</v>
      </c>
      <c r="F34" s="116">
        <v>0</v>
      </c>
      <c r="G34" s="83">
        <f t="shared" si="1"/>
        <v>0</v>
      </c>
    </row>
    <row r="35" spans="1:7" s="13" customFormat="1" x14ac:dyDescent="0.2">
      <c r="A35" s="112" t="s">
        <v>67</v>
      </c>
      <c r="B35" s="113" t="s">
        <v>160</v>
      </c>
      <c r="C35" s="37">
        <v>10</v>
      </c>
      <c r="D35" s="38" t="s">
        <v>161</v>
      </c>
      <c r="E35" s="116">
        <v>0</v>
      </c>
      <c r="F35" s="116">
        <v>0</v>
      </c>
      <c r="G35" s="83">
        <f t="shared" si="1"/>
        <v>0</v>
      </c>
    </row>
    <row r="36" spans="1:7" x14ac:dyDescent="0.2">
      <c r="A36" s="112" t="s">
        <v>68</v>
      </c>
      <c r="B36" s="113" t="s">
        <v>162</v>
      </c>
      <c r="C36" s="37">
        <v>15</v>
      </c>
      <c r="D36" s="38" t="s">
        <v>161</v>
      </c>
      <c r="E36" s="116">
        <v>0</v>
      </c>
      <c r="F36" s="116">
        <v>0</v>
      </c>
      <c r="G36" s="83">
        <f t="shared" ref="G36" si="2">SUMPRODUCT(E36:F36)*C36</f>
        <v>0</v>
      </c>
    </row>
    <row r="37" spans="1:7" x14ac:dyDescent="0.2">
      <c r="A37" s="110">
        <v>5</v>
      </c>
      <c r="B37" s="111" t="s">
        <v>163</v>
      </c>
      <c r="C37" s="99"/>
      <c r="D37" s="100"/>
      <c r="E37" s="101"/>
      <c r="F37" s="101"/>
      <c r="G37" s="101"/>
    </row>
    <row r="38" spans="1:7" x14ac:dyDescent="0.2">
      <c r="A38" s="112" t="s">
        <v>27</v>
      </c>
      <c r="B38" s="113" t="s">
        <v>164</v>
      </c>
      <c r="C38" s="37">
        <v>15</v>
      </c>
      <c r="D38" s="38" t="s">
        <v>107</v>
      </c>
      <c r="E38" s="116">
        <v>0</v>
      </c>
      <c r="F38" s="116">
        <v>0</v>
      </c>
      <c r="G38" s="83">
        <f t="shared" ref="G38:G53" si="3">SUMPRODUCT(E38:F38)*C38</f>
        <v>0</v>
      </c>
    </row>
    <row r="39" spans="1:7" x14ac:dyDescent="0.2">
      <c r="A39" s="112" t="s">
        <v>29</v>
      </c>
      <c r="B39" s="113" t="s">
        <v>165</v>
      </c>
      <c r="C39" s="37">
        <v>15</v>
      </c>
      <c r="D39" s="38" t="s">
        <v>107</v>
      </c>
      <c r="E39" s="116">
        <v>0</v>
      </c>
      <c r="F39" s="116">
        <v>0</v>
      </c>
      <c r="G39" s="83">
        <f t="shared" si="3"/>
        <v>0</v>
      </c>
    </row>
    <row r="40" spans="1:7" x14ac:dyDescent="0.2">
      <c r="A40" s="110">
        <v>6</v>
      </c>
      <c r="B40" s="111" t="s">
        <v>166</v>
      </c>
      <c r="C40" s="99"/>
      <c r="D40" s="100"/>
      <c r="E40" s="101"/>
      <c r="F40" s="101"/>
      <c r="G40" s="101"/>
    </row>
    <row r="41" spans="1:7" s="13" customFormat="1" ht="16.5" customHeight="1" x14ac:dyDescent="0.2">
      <c r="A41" s="112" t="s">
        <v>70</v>
      </c>
      <c r="B41" s="113" t="s">
        <v>359</v>
      </c>
      <c r="C41" s="37">
        <v>30</v>
      </c>
      <c r="D41" s="38" t="s">
        <v>107</v>
      </c>
      <c r="E41" s="116">
        <v>0</v>
      </c>
      <c r="F41" s="116">
        <v>0</v>
      </c>
      <c r="G41" s="83">
        <f t="shared" si="3"/>
        <v>0</v>
      </c>
    </row>
    <row r="42" spans="1:7" s="13" customFormat="1" x14ac:dyDescent="0.2">
      <c r="A42" s="112" t="s">
        <v>71</v>
      </c>
      <c r="B42" s="113" t="s">
        <v>167</v>
      </c>
      <c r="C42" s="37">
        <v>4</v>
      </c>
      <c r="D42" s="38" t="s">
        <v>148</v>
      </c>
      <c r="E42" s="116">
        <v>0</v>
      </c>
      <c r="F42" s="116">
        <v>0</v>
      </c>
      <c r="G42" s="83">
        <f t="shared" si="3"/>
        <v>0</v>
      </c>
    </row>
    <row r="43" spans="1:7" s="13" customFormat="1" x14ac:dyDescent="0.2">
      <c r="A43" s="110">
        <v>7</v>
      </c>
      <c r="B43" s="111" t="s">
        <v>168</v>
      </c>
      <c r="C43" s="99"/>
      <c r="D43" s="100"/>
      <c r="E43" s="101"/>
      <c r="F43" s="101"/>
      <c r="G43" s="101"/>
    </row>
    <row r="44" spans="1:7" x14ac:dyDescent="0.2">
      <c r="A44" s="112" t="s">
        <v>115</v>
      </c>
      <c r="B44" s="113" t="s">
        <v>169</v>
      </c>
      <c r="C44" s="37">
        <v>10</v>
      </c>
      <c r="D44" s="38" t="s">
        <v>107</v>
      </c>
      <c r="E44" s="116">
        <v>0</v>
      </c>
      <c r="F44" s="116">
        <v>0</v>
      </c>
      <c r="G44" s="83">
        <f t="shared" si="3"/>
        <v>0</v>
      </c>
    </row>
    <row r="45" spans="1:7" x14ac:dyDescent="0.2">
      <c r="A45" s="112" t="s">
        <v>116</v>
      </c>
      <c r="B45" s="113" t="s">
        <v>170</v>
      </c>
      <c r="C45" s="37">
        <v>80</v>
      </c>
      <c r="D45" s="38" t="s">
        <v>107</v>
      </c>
      <c r="E45" s="116">
        <v>0</v>
      </c>
      <c r="F45" s="116">
        <v>0</v>
      </c>
      <c r="G45" s="83">
        <f t="shared" si="3"/>
        <v>0</v>
      </c>
    </row>
    <row r="46" spans="1:7" x14ac:dyDescent="0.2">
      <c r="A46" s="112" t="s">
        <v>120</v>
      </c>
      <c r="B46" s="113" t="s">
        <v>171</v>
      </c>
      <c r="C46" s="37">
        <v>80</v>
      </c>
      <c r="D46" s="38" t="s">
        <v>107</v>
      </c>
      <c r="E46" s="116">
        <v>0</v>
      </c>
      <c r="F46" s="116">
        <v>0</v>
      </c>
      <c r="G46" s="83">
        <f t="shared" si="3"/>
        <v>0</v>
      </c>
    </row>
    <row r="47" spans="1:7" ht="22.5" customHeight="1" x14ac:dyDescent="0.2">
      <c r="A47" s="112" t="s">
        <v>122</v>
      </c>
      <c r="B47" s="113" t="s">
        <v>172</v>
      </c>
      <c r="C47" s="37">
        <v>2</v>
      </c>
      <c r="D47" s="38" t="s">
        <v>142</v>
      </c>
      <c r="E47" s="116">
        <v>0</v>
      </c>
      <c r="F47" s="116">
        <v>0</v>
      </c>
      <c r="G47" s="83">
        <f t="shared" ref="G47" si="4">SUM(E47,F47)*C47</f>
        <v>0</v>
      </c>
    </row>
    <row r="48" spans="1:7" s="13" customFormat="1" x14ac:dyDescent="0.2">
      <c r="A48" s="110">
        <v>8</v>
      </c>
      <c r="B48" s="111" t="s">
        <v>173</v>
      </c>
      <c r="C48" s="99"/>
      <c r="D48" s="100"/>
      <c r="E48" s="101"/>
      <c r="F48" s="101"/>
      <c r="G48" s="101"/>
    </row>
    <row r="49" spans="1:7" s="13" customFormat="1" ht="51" x14ac:dyDescent="0.2">
      <c r="A49" s="112" t="s">
        <v>125</v>
      </c>
      <c r="B49" s="113" t="s">
        <v>174</v>
      </c>
      <c r="C49" s="37">
        <v>9</v>
      </c>
      <c r="D49" s="38" t="s">
        <v>148</v>
      </c>
      <c r="E49" s="116">
        <v>0</v>
      </c>
      <c r="F49" s="116">
        <v>0</v>
      </c>
      <c r="G49" s="83">
        <f t="shared" ref="G49" si="5">SUM(E49,F49)*C49</f>
        <v>0</v>
      </c>
    </row>
    <row r="50" spans="1:7" s="13" customFormat="1" x14ac:dyDescent="0.2">
      <c r="A50" s="110">
        <v>9</v>
      </c>
      <c r="B50" s="111" t="s">
        <v>175</v>
      </c>
      <c r="C50" s="99"/>
      <c r="D50" s="100"/>
      <c r="E50" s="101"/>
      <c r="F50" s="101"/>
      <c r="G50" s="101"/>
    </row>
    <row r="51" spans="1:7" s="13" customFormat="1" x14ac:dyDescent="0.2">
      <c r="A51" s="112" t="s">
        <v>351</v>
      </c>
      <c r="B51" s="113" t="s">
        <v>176</v>
      </c>
      <c r="C51" s="37"/>
      <c r="D51" s="38"/>
      <c r="E51" s="114"/>
      <c r="F51" s="114"/>
      <c r="G51" s="83"/>
    </row>
    <row r="52" spans="1:7" s="13" customFormat="1" x14ac:dyDescent="0.2">
      <c r="A52" s="112" t="s">
        <v>352</v>
      </c>
      <c r="B52" s="113" t="s">
        <v>177</v>
      </c>
      <c r="C52" s="37">
        <v>4</v>
      </c>
      <c r="D52" s="38" t="s">
        <v>138</v>
      </c>
      <c r="E52" s="116">
        <v>0</v>
      </c>
      <c r="F52" s="116">
        <v>0</v>
      </c>
      <c r="G52" s="83">
        <f t="shared" si="3"/>
        <v>0</v>
      </c>
    </row>
    <row r="53" spans="1:7" x14ac:dyDescent="0.2">
      <c r="A53" s="112" t="s">
        <v>353</v>
      </c>
      <c r="B53" s="113" t="s">
        <v>179</v>
      </c>
      <c r="C53" s="37">
        <v>8</v>
      </c>
      <c r="D53" s="38" t="s">
        <v>138</v>
      </c>
      <c r="E53" s="116">
        <v>0</v>
      </c>
      <c r="F53" s="116">
        <v>0</v>
      </c>
      <c r="G53" s="83">
        <f t="shared" si="3"/>
        <v>0</v>
      </c>
    </row>
    <row r="54" spans="1:7" x14ac:dyDescent="0.2">
      <c r="A54" s="110">
        <v>10</v>
      </c>
      <c r="B54" s="111" t="s">
        <v>361</v>
      </c>
      <c r="C54" s="99"/>
      <c r="D54" s="100"/>
      <c r="E54" s="101"/>
      <c r="F54" s="101"/>
      <c r="G54" s="101"/>
    </row>
    <row r="55" spans="1:7" x14ac:dyDescent="0.2">
      <c r="A55" s="112" t="s">
        <v>130</v>
      </c>
      <c r="B55" s="113" t="s">
        <v>180</v>
      </c>
      <c r="C55" s="37">
        <v>850</v>
      </c>
      <c r="D55" s="38" t="s">
        <v>142</v>
      </c>
      <c r="E55" s="116">
        <v>0</v>
      </c>
      <c r="F55" s="116">
        <v>0</v>
      </c>
      <c r="G55" s="83">
        <f t="shared" ref="G55" si="6">SUM(E55,F55)*C55</f>
        <v>0</v>
      </c>
    </row>
    <row r="56" spans="1:7" x14ac:dyDescent="0.2">
      <c r="A56" s="112" t="s">
        <v>131</v>
      </c>
      <c r="B56" s="113" t="s">
        <v>181</v>
      </c>
      <c r="C56" s="37">
        <v>350</v>
      </c>
      <c r="D56" s="38" t="s">
        <v>142</v>
      </c>
      <c r="E56" s="116">
        <v>0</v>
      </c>
      <c r="F56" s="116">
        <v>0</v>
      </c>
      <c r="G56" s="83">
        <f>SUM(E56,F56)*C56</f>
        <v>0</v>
      </c>
    </row>
    <row r="57" spans="1:7" s="13" customFormat="1" ht="25.5" x14ac:dyDescent="0.2">
      <c r="A57" s="112" t="s">
        <v>178</v>
      </c>
      <c r="B57" s="113" t="s">
        <v>182</v>
      </c>
      <c r="C57" s="37">
        <v>750</v>
      </c>
      <c r="D57" s="38" t="s">
        <v>142</v>
      </c>
      <c r="E57" s="116">
        <v>0</v>
      </c>
      <c r="F57" s="116">
        <v>0</v>
      </c>
      <c r="G57" s="83">
        <f t="shared" ref="G57:G59" si="7">SUM(E57,F57)*C57</f>
        <v>0</v>
      </c>
    </row>
    <row r="58" spans="1:7" x14ac:dyDescent="0.2">
      <c r="A58" s="112" t="s">
        <v>354</v>
      </c>
      <c r="B58" s="113" t="s">
        <v>183</v>
      </c>
      <c r="C58" s="37">
        <v>260</v>
      </c>
      <c r="D58" s="38" t="s">
        <v>142</v>
      </c>
      <c r="E58" s="116">
        <v>0</v>
      </c>
      <c r="F58" s="116">
        <v>0</v>
      </c>
      <c r="G58" s="83">
        <f t="shared" si="7"/>
        <v>0</v>
      </c>
    </row>
    <row r="59" spans="1:7" x14ac:dyDescent="0.2">
      <c r="A59" s="112" t="s">
        <v>355</v>
      </c>
      <c r="B59" s="113" t="s">
        <v>184</v>
      </c>
      <c r="C59" s="37">
        <v>250</v>
      </c>
      <c r="D59" s="38" t="s">
        <v>142</v>
      </c>
      <c r="E59" s="116">
        <v>0</v>
      </c>
      <c r="F59" s="116">
        <v>0</v>
      </c>
      <c r="G59" s="83">
        <f t="shared" si="7"/>
        <v>0</v>
      </c>
    </row>
    <row r="60" spans="1:7" s="13" customFormat="1" ht="25.5" x14ac:dyDescent="0.2">
      <c r="A60" s="112" t="s">
        <v>356</v>
      </c>
      <c r="B60" s="113" t="s">
        <v>185</v>
      </c>
      <c r="C60" s="37">
        <v>165</v>
      </c>
      <c r="D60" s="38" t="s">
        <v>142</v>
      </c>
      <c r="E60" s="116">
        <v>0</v>
      </c>
      <c r="F60" s="116">
        <v>0</v>
      </c>
      <c r="G60" s="83">
        <f>SUM(E60,F60)*C60</f>
        <v>0</v>
      </c>
    </row>
    <row r="61" spans="1:7" s="13" customFormat="1" x14ac:dyDescent="0.2">
      <c r="A61" s="112" t="s">
        <v>357</v>
      </c>
      <c r="B61" s="113" t="s">
        <v>186</v>
      </c>
      <c r="C61" s="37">
        <v>165</v>
      </c>
      <c r="D61" s="38" t="s">
        <v>142</v>
      </c>
      <c r="E61" s="116">
        <v>0</v>
      </c>
      <c r="F61" s="116">
        <v>0</v>
      </c>
      <c r="G61" s="83">
        <f t="shared" ref="G61:G62" si="8">SUM(E61,F61)*C61</f>
        <v>0</v>
      </c>
    </row>
    <row r="62" spans="1:7" ht="25.5" x14ac:dyDescent="0.2">
      <c r="A62" s="112" t="s">
        <v>358</v>
      </c>
      <c r="B62" s="113" t="s">
        <v>187</v>
      </c>
      <c r="C62" s="37">
        <v>165</v>
      </c>
      <c r="D62" s="38" t="s">
        <v>142</v>
      </c>
      <c r="E62" s="116">
        <v>0</v>
      </c>
      <c r="F62" s="116">
        <v>0</v>
      </c>
      <c r="G62" s="83">
        <f t="shared" si="8"/>
        <v>0</v>
      </c>
    </row>
    <row r="63" spans="1:7" x14ac:dyDescent="0.2">
      <c r="A63" s="112">
        <v>11</v>
      </c>
      <c r="B63" s="111" t="s">
        <v>188</v>
      </c>
      <c r="C63" s="99"/>
      <c r="D63" s="100"/>
      <c r="E63" s="101"/>
      <c r="F63" s="101"/>
      <c r="G63" s="101"/>
    </row>
    <row r="64" spans="1:7" s="13" customFormat="1" x14ac:dyDescent="0.2">
      <c r="A64" s="112" t="s">
        <v>360</v>
      </c>
      <c r="B64" s="113" t="s">
        <v>189</v>
      </c>
      <c r="C64" s="37">
        <v>250</v>
      </c>
      <c r="D64" s="38" t="s">
        <v>142</v>
      </c>
      <c r="E64" s="114" t="s">
        <v>143</v>
      </c>
      <c r="F64" s="116">
        <v>0</v>
      </c>
      <c r="G64" s="83">
        <f t="shared" ref="G64" si="9">SUM(E64,F64)*C64</f>
        <v>0</v>
      </c>
    </row>
    <row r="65" spans="1:7" ht="15.75" thickBot="1" x14ac:dyDescent="0.25">
      <c r="A65" s="78"/>
      <c r="B65" s="139" t="s">
        <v>190</v>
      </c>
      <c r="C65" s="139"/>
      <c r="D65" s="139"/>
      <c r="E65" s="77">
        <f>SUMPRODUCT(E18:E64,C18:C64)</f>
        <v>0</v>
      </c>
      <c r="F65" s="77">
        <f>SUMPRODUCT(F18:F64,C18:C64)</f>
        <v>0</v>
      </c>
      <c r="G65" s="89">
        <f>SUM(G18:G64)</f>
        <v>0</v>
      </c>
    </row>
    <row r="66" spans="1:7" s="75" customFormat="1" x14ac:dyDescent="0.2">
      <c r="A66" s="85" t="s">
        <v>10</v>
      </c>
      <c r="B66" s="86" t="s">
        <v>193</v>
      </c>
      <c r="C66" s="87"/>
      <c r="D66" s="88"/>
      <c r="E66" s="88"/>
      <c r="F66" s="88"/>
      <c r="G66" s="88"/>
    </row>
    <row r="67" spans="1:7" s="75" customFormat="1" ht="28.5" customHeight="1" x14ac:dyDescent="0.2">
      <c r="A67" s="110">
        <v>1</v>
      </c>
      <c r="B67" s="111" t="s">
        <v>194</v>
      </c>
      <c r="C67" s="99"/>
      <c r="D67" s="100"/>
      <c r="E67" s="101"/>
      <c r="F67" s="101"/>
      <c r="G67" s="101"/>
    </row>
    <row r="68" spans="1:7" s="13" customFormat="1" ht="38.25" x14ac:dyDescent="0.2">
      <c r="A68" s="112" t="s">
        <v>12</v>
      </c>
      <c r="B68" s="113" t="s">
        <v>195</v>
      </c>
      <c r="C68" s="37">
        <v>4</v>
      </c>
      <c r="D68" s="38" t="s">
        <v>196</v>
      </c>
      <c r="E68" s="115" t="s">
        <v>143</v>
      </c>
      <c r="F68" s="116">
        <v>0</v>
      </c>
      <c r="G68" s="83">
        <f t="shared" ref="G68:G71" si="10">SUMPRODUCT(E68:F68)*C68</f>
        <v>0</v>
      </c>
    </row>
    <row r="69" spans="1:7" ht="38.25" x14ac:dyDescent="0.2">
      <c r="A69" s="112" t="s">
        <v>13</v>
      </c>
      <c r="B69" s="113" t="s">
        <v>197</v>
      </c>
      <c r="C69" s="37">
        <v>5</v>
      </c>
      <c r="D69" s="38" t="s">
        <v>196</v>
      </c>
      <c r="E69" s="115" t="s">
        <v>143</v>
      </c>
      <c r="F69" s="116">
        <v>0</v>
      </c>
      <c r="G69" s="83">
        <f t="shared" si="10"/>
        <v>0</v>
      </c>
    </row>
    <row r="70" spans="1:7" ht="38.25" x14ac:dyDescent="0.2">
      <c r="A70" s="112" t="s">
        <v>56</v>
      </c>
      <c r="B70" s="113" t="s">
        <v>198</v>
      </c>
      <c r="C70" s="37">
        <v>2</v>
      </c>
      <c r="D70" s="38" t="s">
        <v>196</v>
      </c>
      <c r="E70" s="115" t="s">
        <v>143</v>
      </c>
      <c r="F70" s="116">
        <v>0</v>
      </c>
      <c r="G70" s="83">
        <f t="shared" si="10"/>
        <v>0</v>
      </c>
    </row>
    <row r="71" spans="1:7" s="13" customFormat="1" ht="38.25" x14ac:dyDescent="0.2">
      <c r="A71" s="112" t="s">
        <v>57</v>
      </c>
      <c r="B71" s="113" t="s">
        <v>199</v>
      </c>
      <c r="C71" s="37">
        <v>1</v>
      </c>
      <c r="D71" s="38" t="s">
        <v>196</v>
      </c>
      <c r="E71" s="115" t="s">
        <v>143</v>
      </c>
      <c r="F71" s="116">
        <v>0</v>
      </c>
      <c r="G71" s="83">
        <f t="shared" si="10"/>
        <v>0</v>
      </c>
    </row>
    <row r="72" spans="1:7" s="13" customFormat="1" x14ac:dyDescent="0.2">
      <c r="A72" s="110">
        <v>2</v>
      </c>
      <c r="B72" s="111" t="s">
        <v>200</v>
      </c>
      <c r="C72" s="99"/>
      <c r="D72" s="100"/>
      <c r="E72" s="101"/>
      <c r="F72" s="101"/>
      <c r="G72" s="101"/>
    </row>
    <row r="73" spans="1:7" ht="25.5" x14ac:dyDescent="0.2">
      <c r="A73" s="112" t="s">
        <v>52</v>
      </c>
      <c r="B73" s="113" t="s">
        <v>201</v>
      </c>
      <c r="C73" s="37">
        <v>12</v>
      </c>
      <c r="D73" s="38" t="s">
        <v>196</v>
      </c>
      <c r="E73" s="116">
        <v>0</v>
      </c>
      <c r="F73" s="116">
        <v>0</v>
      </c>
      <c r="G73" s="83">
        <f t="shared" ref="G73:G88" si="11">SUMPRODUCT(E73:F73)*C73</f>
        <v>0</v>
      </c>
    </row>
    <row r="74" spans="1:7" x14ac:dyDescent="0.2">
      <c r="A74" s="112" t="s">
        <v>53</v>
      </c>
      <c r="B74" s="113" t="s">
        <v>202</v>
      </c>
      <c r="C74" s="37">
        <v>15</v>
      </c>
      <c r="D74" s="38" t="s">
        <v>105</v>
      </c>
      <c r="E74" s="116">
        <v>0</v>
      </c>
      <c r="F74" s="116">
        <v>0</v>
      </c>
      <c r="G74" s="83">
        <f>SUMPRODUCT(E74:F74)*C74</f>
        <v>0</v>
      </c>
    </row>
    <row r="75" spans="1:7" s="13" customFormat="1" x14ac:dyDescent="0.2">
      <c r="A75" s="112" t="s">
        <v>61</v>
      </c>
      <c r="B75" s="113" t="s">
        <v>203</v>
      </c>
      <c r="C75" s="37">
        <v>6</v>
      </c>
      <c r="D75" s="38" t="s">
        <v>105</v>
      </c>
      <c r="E75" s="116">
        <v>0</v>
      </c>
      <c r="F75" s="116">
        <v>0</v>
      </c>
      <c r="G75" s="83">
        <f t="shared" si="11"/>
        <v>0</v>
      </c>
    </row>
    <row r="76" spans="1:7" x14ac:dyDescent="0.2">
      <c r="A76" s="112" t="s">
        <v>62</v>
      </c>
      <c r="B76" s="113" t="s">
        <v>204</v>
      </c>
      <c r="C76" s="37">
        <v>70</v>
      </c>
      <c r="D76" s="38" t="s">
        <v>105</v>
      </c>
      <c r="E76" s="116">
        <v>0</v>
      </c>
      <c r="F76" s="116">
        <v>0</v>
      </c>
      <c r="G76" s="83">
        <f t="shared" si="11"/>
        <v>0</v>
      </c>
    </row>
    <row r="77" spans="1:7" x14ac:dyDescent="0.2">
      <c r="A77" s="112" t="s">
        <v>63</v>
      </c>
      <c r="B77" s="113" t="s">
        <v>205</v>
      </c>
      <c r="C77" s="37">
        <v>25</v>
      </c>
      <c r="D77" s="38" t="s">
        <v>105</v>
      </c>
      <c r="E77" s="116">
        <v>0</v>
      </c>
      <c r="F77" s="116">
        <v>0</v>
      </c>
      <c r="G77" s="83">
        <f t="shared" si="11"/>
        <v>0</v>
      </c>
    </row>
    <row r="78" spans="1:7" s="13" customFormat="1" x14ac:dyDescent="0.2">
      <c r="A78" s="112" t="s">
        <v>77</v>
      </c>
      <c r="B78" s="113" t="s">
        <v>206</v>
      </c>
      <c r="C78" s="37">
        <v>130</v>
      </c>
      <c r="D78" s="38" t="s">
        <v>65</v>
      </c>
      <c r="E78" s="116">
        <v>0</v>
      </c>
      <c r="F78" s="116">
        <v>0</v>
      </c>
      <c r="G78" s="83">
        <f t="shared" si="11"/>
        <v>0</v>
      </c>
    </row>
    <row r="79" spans="1:7" s="75" customFormat="1" x14ac:dyDescent="0.2">
      <c r="A79" s="112" t="s">
        <v>93</v>
      </c>
      <c r="B79" s="113" t="s">
        <v>207</v>
      </c>
      <c r="C79" s="37">
        <v>30</v>
      </c>
      <c r="D79" s="38" t="s">
        <v>65</v>
      </c>
      <c r="E79" s="116">
        <v>0</v>
      </c>
      <c r="F79" s="116">
        <v>0</v>
      </c>
      <c r="G79" s="83">
        <f t="shared" si="11"/>
        <v>0</v>
      </c>
    </row>
    <row r="80" spans="1:7" x14ac:dyDescent="0.2">
      <c r="A80" s="112" t="s">
        <v>94</v>
      </c>
      <c r="B80" s="113" t="s">
        <v>208</v>
      </c>
      <c r="C80" s="37">
        <v>180</v>
      </c>
      <c r="D80" s="38" t="s">
        <v>65</v>
      </c>
      <c r="E80" s="116">
        <v>0</v>
      </c>
      <c r="F80" s="116">
        <v>0</v>
      </c>
      <c r="G80" s="83">
        <f t="shared" si="11"/>
        <v>0</v>
      </c>
    </row>
    <row r="81" spans="1:7" s="13" customFormat="1" x14ac:dyDescent="0.2">
      <c r="A81" s="112" t="s">
        <v>95</v>
      </c>
      <c r="B81" s="113" t="s">
        <v>209</v>
      </c>
      <c r="C81" s="37">
        <v>140</v>
      </c>
      <c r="D81" s="38" t="s">
        <v>65</v>
      </c>
      <c r="E81" s="116">
        <v>0</v>
      </c>
      <c r="F81" s="116">
        <v>0</v>
      </c>
      <c r="G81" s="83">
        <f t="shared" si="11"/>
        <v>0</v>
      </c>
    </row>
    <row r="82" spans="1:7" s="13" customFormat="1" ht="25.5" x14ac:dyDescent="0.2">
      <c r="A82" s="112" t="s">
        <v>96</v>
      </c>
      <c r="B82" s="113" t="s">
        <v>348</v>
      </c>
      <c r="C82" s="37">
        <v>120</v>
      </c>
      <c r="D82" s="38" t="s">
        <v>65</v>
      </c>
      <c r="E82" s="116">
        <v>0</v>
      </c>
      <c r="F82" s="116">
        <v>0</v>
      </c>
      <c r="G82" s="83">
        <f t="shared" si="11"/>
        <v>0</v>
      </c>
    </row>
    <row r="83" spans="1:7" s="13" customFormat="1" ht="25.5" x14ac:dyDescent="0.2">
      <c r="A83" s="112" t="s">
        <v>211</v>
      </c>
      <c r="B83" s="113" t="s">
        <v>349</v>
      </c>
      <c r="C83" s="37">
        <v>120</v>
      </c>
      <c r="D83" s="38" t="s">
        <v>65</v>
      </c>
      <c r="E83" s="116">
        <v>0</v>
      </c>
      <c r="F83" s="116">
        <v>0</v>
      </c>
      <c r="G83" s="83">
        <f t="shared" ref="G83" si="12">SUMPRODUCT(E83:F83)*C83</f>
        <v>0</v>
      </c>
    </row>
    <row r="84" spans="1:7" x14ac:dyDescent="0.2">
      <c r="A84" s="112" t="s">
        <v>213</v>
      </c>
      <c r="B84" s="113" t="s">
        <v>210</v>
      </c>
      <c r="C84" s="37">
        <v>12</v>
      </c>
      <c r="D84" s="38" t="s">
        <v>104</v>
      </c>
      <c r="E84" s="116">
        <v>0</v>
      </c>
      <c r="F84" s="116">
        <v>0</v>
      </c>
      <c r="G84" s="83">
        <f t="shared" si="11"/>
        <v>0</v>
      </c>
    </row>
    <row r="85" spans="1:7" x14ac:dyDescent="0.2">
      <c r="A85" s="112" t="s">
        <v>215</v>
      </c>
      <c r="B85" s="113" t="s">
        <v>212</v>
      </c>
      <c r="C85" s="37">
        <v>3</v>
      </c>
      <c r="D85" s="38" t="s">
        <v>104</v>
      </c>
      <c r="E85" s="116">
        <v>0</v>
      </c>
      <c r="F85" s="116">
        <v>0</v>
      </c>
      <c r="G85" s="83">
        <f t="shared" si="11"/>
        <v>0</v>
      </c>
    </row>
    <row r="86" spans="1:7" s="13" customFormat="1" ht="38.25" x14ac:dyDescent="0.2">
      <c r="A86" s="112" t="s">
        <v>217</v>
      </c>
      <c r="B86" s="113" t="s">
        <v>214</v>
      </c>
      <c r="C86" s="37">
        <v>250</v>
      </c>
      <c r="D86" s="38" t="s">
        <v>65</v>
      </c>
      <c r="E86" s="116">
        <v>0</v>
      </c>
      <c r="F86" s="116">
        <v>0</v>
      </c>
      <c r="G86" s="83">
        <f t="shared" si="11"/>
        <v>0</v>
      </c>
    </row>
    <row r="87" spans="1:7" x14ac:dyDescent="0.2">
      <c r="A87" s="112" t="s">
        <v>347</v>
      </c>
      <c r="B87" s="113" t="s">
        <v>216</v>
      </c>
      <c r="C87" s="37">
        <v>2</v>
      </c>
      <c r="D87" s="38" t="s">
        <v>196</v>
      </c>
      <c r="E87" s="116">
        <v>0</v>
      </c>
      <c r="F87" s="116">
        <v>0</v>
      </c>
      <c r="G87" s="83">
        <f t="shared" si="11"/>
        <v>0</v>
      </c>
    </row>
    <row r="88" spans="1:7" s="75" customFormat="1" ht="25.5" x14ac:dyDescent="0.2">
      <c r="A88" s="112" t="s">
        <v>350</v>
      </c>
      <c r="B88" s="113" t="s">
        <v>218</v>
      </c>
      <c r="C88" s="37">
        <v>1</v>
      </c>
      <c r="D88" s="38" t="s">
        <v>106</v>
      </c>
      <c r="E88" s="116">
        <v>0</v>
      </c>
      <c r="F88" s="116">
        <v>0</v>
      </c>
      <c r="G88" s="83">
        <f t="shared" si="11"/>
        <v>0</v>
      </c>
    </row>
    <row r="89" spans="1:7" s="13" customFormat="1" x14ac:dyDescent="0.2">
      <c r="A89" s="110">
        <v>3</v>
      </c>
      <c r="B89" s="111" t="s">
        <v>219</v>
      </c>
      <c r="C89" s="99"/>
      <c r="D89" s="100"/>
      <c r="E89" s="101"/>
      <c r="F89" s="101"/>
      <c r="G89" s="101"/>
    </row>
    <row r="90" spans="1:7" ht="38.25" x14ac:dyDescent="0.2">
      <c r="A90" s="112" t="s">
        <v>66</v>
      </c>
      <c r="B90" s="113" t="s">
        <v>220</v>
      </c>
      <c r="C90" s="37">
        <v>4</v>
      </c>
      <c r="D90" s="38" t="s">
        <v>196</v>
      </c>
      <c r="E90" s="116">
        <v>0</v>
      </c>
      <c r="F90" s="116">
        <v>0</v>
      </c>
      <c r="G90" s="83">
        <f t="shared" ref="G90:G92" si="13">SUMPRODUCT(E90:F90)*C90</f>
        <v>0</v>
      </c>
    </row>
    <row r="91" spans="1:7" ht="25.5" x14ac:dyDescent="0.2">
      <c r="A91" s="112" t="s">
        <v>78</v>
      </c>
      <c r="B91" s="113" t="s">
        <v>221</v>
      </c>
      <c r="C91" s="37">
        <v>1</v>
      </c>
      <c r="D91" s="38" t="s">
        <v>196</v>
      </c>
      <c r="E91" s="116">
        <v>0</v>
      </c>
      <c r="F91" s="116">
        <v>0</v>
      </c>
      <c r="G91" s="83">
        <f t="shared" si="13"/>
        <v>0</v>
      </c>
    </row>
    <row r="92" spans="1:7" s="13" customFormat="1" ht="25.5" x14ac:dyDescent="0.2">
      <c r="A92" s="112" t="s">
        <v>79</v>
      </c>
      <c r="B92" s="113" t="s">
        <v>222</v>
      </c>
      <c r="C92" s="37">
        <v>40</v>
      </c>
      <c r="D92" s="38" t="s">
        <v>65</v>
      </c>
      <c r="E92" s="116">
        <v>0</v>
      </c>
      <c r="F92" s="116">
        <v>0</v>
      </c>
      <c r="G92" s="83">
        <f t="shared" si="13"/>
        <v>0</v>
      </c>
    </row>
    <row r="93" spans="1:7" ht="15.75" thickBot="1" x14ac:dyDescent="0.25">
      <c r="A93" s="78"/>
      <c r="B93" s="139" t="s">
        <v>223</v>
      </c>
      <c r="C93" s="139"/>
      <c r="D93" s="139"/>
      <c r="E93" s="77">
        <f>SUMPRODUCT(E68:E92,C68:C92)</f>
        <v>0</v>
      </c>
      <c r="F93" s="77">
        <f>SUMPRODUCT(F68:F92,C68:C92)</f>
        <v>0</v>
      </c>
      <c r="G93" s="89">
        <f>SUM(G68:G92)</f>
        <v>0</v>
      </c>
    </row>
    <row r="94" spans="1:7" s="75" customFormat="1" x14ac:dyDescent="0.2">
      <c r="A94" s="85" t="s">
        <v>90</v>
      </c>
      <c r="B94" s="86" t="s">
        <v>191</v>
      </c>
      <c r="C94" s="87"/>
      <c r="D94" s="88"/>
      <c r="E94" s="88"/>
      <c r="F94" s="88"/>
      <c r="G94" s="88"/>
    </row>
    <row r="95" spans="1:7" s="13" customFormat="1" ht="27.75" customHeight="1" x14ac:dyDescent="0.2">
      <c r="A95" s="110">
        <v>1</v>
      </c>
      <c r="B95" s="111" t="s">
        <v>192</v>
      </c>
      <c r="C95" s="99"/>
      <c r="D95" s="100"/>
      <c r="E95" s="101"/>
      <c r="F95" s="101"/>
      <c r="G95" s="101"/>
    </row>
    <row r="96" spans="1:7" x14ac:dyDescent="0.2">
      <c r="A96" s="112" t="s">
        <v>12</v>
      </c>
      <c r="B96" s="113" t="s">
        <v>346</v>
      </c>
      <c r="C96" s="37">
        <v>44</v>
      </c>
      <c r="D96" s="38" t="s">
        <v>65</v>
      </c>
      <c r="E96" s="116">
        <v>0</v>
      </c>
      <c r="F96" s="116">
        <v>0</v>
      </c>
      <c r="G96" s="83">
        <f t="shared" ref="G96:G102" si="14">SUM(E96:F96)*C96</f>
        <v>0</v>
      </c>
    </row>
    <row r="97" spans="1:7" s="13" customFormat="1" x14ac:dyDescent="0.2">
      <c r="A97" s="112" t="s">
        <v>13</v>
      </c>
      <c r="B97" s="113" t="s">
        <v>345</v>
      </c>
      <c r="C97" s="37">
        <v>14</v>
      </c>
      <c r="D97" s="38" t="s">
        <v>85</v>
      </c>
      <c r="E97" s="116">
        <v>0</v>
      </c>
      <c r="F97" s="116">
        <v>0</v>
      </c>
      <c r="G97" s="83">
        <f t="shared" si="14"/>
        <v>0</v>
      </c>
    </row>
    <row r="98" spans="1:7" s="75" customFormat="1" x14ac:dyDescent="0.2">
      <c r="A98" s="112" t="s">
        <v>56</v>
      </c>
      <c r="B98" s="113" t="s">
        <v>344</v>
      </c>
      <c r="C98" s="37">
        <v>14</v>
      </c>
      <c r="D98" s="38" t="s">
        <v>65</v>
      </c>
      <c r="E98" s="116">
        <v>0</v>
      </c>
      <c r="F98" s="116">
        <v>0</v>
      </c>
      <c r="G98" s="83">
        <f t="shared" si="14"/>
        <v>0</v>
      </c>
    </row>
    <row r="99" spans="1:7" x14ac:dyDescent="0.2">
      <c r="A99" s="112" t="s">
        <v>57</v>
      </c>
      <c r="B99" s="113" t="s">
        <v>224</v>
      </c>
      <c r="C99" s="37">
        <v>14</v>
      </c>
      <c r="D99" s="38" t="s">
        <v>85</v>
      </c>
      <c r="E99" s="116">
        <v>0</v>
      </c>
      <c r="F99" s="116">
        <v>0</v>
      </c>
      <c r="G99" s="83">
        <f t="shared" si="14"/>
        <v>0</v>
      </c>
    </row>
    <row r="100" spans="1:7" ht="25.5" x14ac:dyDescent="0.2">
      <c r="A100" s="112" t="s">
        <v>58</v>
      </c>
      <c r="B100" s="113" t="s">
        <v>225</v>
      </c>
      <c r="C100" s="37">
        <v>200</v>
      </c>
      <c r="D100" s="38" t="s">
        <v>65</v>
      </c>
      <c r="E100" s="116">
        <v>0</v>
      </c>
      <c r="F100" s="116">
        <v>0</v>
      </c>
      <c r="G100" s="83">
        <f t="shared" si="14"/>
        <v>0</v>
      </c>
    </row>
    <row r="101" spans="1:7" ht="25.5" x14ac:dyDescent="0.2">
      <c r="A101" s="112" t="s">
        <v>59</v>
      </c>
      <c r="B101" s="113" t="s">
        <v>226</v>
      </c>
      <c r="C101" s="37">
        <v>200</v>
      </c>
      <c r="D101" s="38" t="s">
        <v>65</v>
      </c>
      <c r="E101" s="116">
        <v>0</v>
      </c>
      <c r="F101" s="116">
        <v>0</v>
      </c>
      <c r="G101" s="83">
        <f t="shared" si="14"/>
        <v>0</v>
      </c>
    </row>
    <row r="102" spans="1:7" x14ac:dyDescent="0.2">
      <c r="A102" s="112" t="s">
        <v>60</v>
      </c>
      <c r="B102" s="113" t="s">
        <v>227</v>
      </c>
      <c r="C102" s="37">
        <v>35</v>
      </c>
      <c r="D102" s="38" t="s">
        <v>65</v>
      </c>
      <c r="E102" s="116">
        <v>0</v>
      </c>
      <c r="F102" s="116">
        <v>0</v>
      </c>
      <c r="G102" s="83">
        <f t="shared" si="14"/>
        <v>0</v>
      </c>
    </row>
    <row r="103" spans="1:7" x14ac:dyDescent="0.2">
      <c r="A103" s="112" t="s">
        <v>76</v>
      </c>
      <c r="B103" s="113" t="s">
        <v>228</v>
      </c>
      <c r="C103" s="37">
        <v>10</v>
      </c>
      <c r="D103" s="38" t="s">
        <v>85</v>
      </c>
      <c r="E103" s="116">
        <v>0</v>
      </c>
      <c r="F103" s="116">
        <v>0</v>
      </c>
      <c r="G103" s="83">
        <f>(E103+F103)*C103</f>
        <v>0</v>
      </c>
    </row>
    <row r="104" spans="1:7" ht="51" x14ac:dyDescent="0.2">
      <c r="A104" s="112" t="s">
        <v>86</v>
      </c>
      <c r="B104" s="113" t="s">
        <v>229</v>
      </c>
      <c r="C104" s="37">
        <v>28</v>
      </c>
      <c r="D104" s="38" t="s">
        <v>85</v>
      </c>
      <c r="E104" s="116">
        <v>0</v>
      </c>
      <c r="F104" s="116">
        <v>0</v>
      </c>
      <c r="G104" s="83">
        <f>SUM(E104:F104)*C104</f>
        <v>0</v>
      </c>
    </row>
    <row r="105" spans="1:7" ht="51" x14ac:dyDescent="0.2">
      <c r="A105" s="112" t="s">
        <v>87</v>
      </c>
      <c r="B105" s="113" t="s">
        <v>230</v>
      </c>
      <c r="C105" s="37">
        <v>10</v>
      </c>
      <c r="D105" s="38" t="s">
        <v>85</v>
      </c>
      <c r="E105" s="116">
        <v>0</v>
      </c>
      <c r="F105" s="116">
        <v>0</v>
      </c>
      <c r="G105" s="83">
        <f>SUM(E105:F105)*C105</f>
        <v>0</v>
      </c>
    </row>
    <row r="106" spans="1:7" ht="51" x14ac:dyDescent="0.2">
      <c r="A106" s="112" t="s">
        <v>91</v>
      </c>
      <c r="B106" s="113" t="s">
        <v>231</v>
      </c>
      <c r="C106" s="37">
        <v>10</v>
      </c>
      <c r="D106" s="38" t="s">
        <v>85</v>
      </c>
      <c r="E106" s="116">
        <v>0</v>
      </c>
      <c r="F106" s="116">
        <v>0</v>
      </c>
      <c r="G106" s="83">
        <f>SUM(E106:F106)*C106</f>
        <v>0</v>
      </c>
    </row>
    <row r="107" spans="1:7" ht="51" x14ac:dyDescent="0.2">
      <c r="A107" s="112" t="s">
        <v>92</v>
      </c>
      <c r="B107" s="113" t="s">
        <v>232</v>
      </c>
      <c r="C107" s="37">
        <v>3</v>
      </c>
      <c r="D107" s="38" t="s">
        <v>85</v>
      </c>
      <c r="E107" s="116">
        <v>0</v>
      </c>
      <c r="F107" s="116">
        <v>0</v>
      </c>
      <c r="G107" s="83">
        <f>SUM(E107:F107)*C107</f>
        <v>0</v>
      </c>
    </row>
    <row r="108" spans="1:7" ht="51" x14ac:dyDescent="0.2">
      <c r="A108" s="112" t="s">
        <v>233</v>
      </c>
      <c r="B108" s="113" t="s">
        <v>234</v>
      </c>
      <c r="C108" s="37">
        <v>10</v>
      </c>
      <c r="D108" s="38" t="s">
        <v>85</v>
      </c>
      <c r="E108" s="116">
        <v>0</v>
      </c>
      <c r="F108" s="116">
        <v>0</v>
      </c>
      <c r="G108" s="83">
        <f>SUM(E108:F108)*C108</f>
        <v>0</v>
      </c>
    </row>
    <row r="109" spans="1:7" x14ac:dyDescent="0.2">
      <c r="A109" s="112" t="s">
        <v>235</v>
      </c>
      <c r="B109" s="113" t="s">
        <v>236</v>
      </c>
      <c r="C109" s="37">
        <v>14</v>
      </c>
      <c r="D109" s="38" t="s">
        <v>85</v>
      </c>
      <c r="E109" s="116">
        <v>0</v>
      </c>
      <c r="F109" s="116">
        <v>0</v>
      </c>
      <c r="G109" s="83">
        <f>(E109+F109)*C109</f>
        <v>0</v>
      </c>
    </row>
    <row r="110" spans="1:7" x14ac:dyDescent="0.2">
      <c r="A110" s="112" t="s">
        <v>237</v>
      </c>
      <c r="B110" s="113" t="s">
        <v>238</v>
      </c>
      <c r="C110" s="37">
        <v>14</v>
      </c>
      <c r="D110" s="38" t="s">
        <v>85</v>
      </c>
      <c r="E110" s="116">
        <v>0</v>
      </c>
      <c r="F110" s="116">
        <v>0</v>
      </c>
      <c r="G110" s="83">
        <f>(E110+F110)*C110</f>
        <v>0</v>
      </c>
    </row>
    <row r="111" spans="1:7" x14ac:dyDescent="0.2">
      <c r="A111" s="112" t="s">
        <v>239</v>
      </c>
      <c r="B111" s="113" t="s">
        <v>240</v>
      </c>
      <c r="C111" s="37">
        <v>45</v>
      </c>
      <c r="D111" s="38" t="s">
        <v>65</v>
      </c>
      <c r="E111" s="116">
        <v>0</v>
      </c>
      <c r="F111" s="116">
        <v>0</v>
      </c>
      <c r="G111" s="83">
        <f>SUM(E111:F111)*C111</f>
        <v>0</v>
      </c>
    </row>
    <row r="112" spans="1:7" x14ac:dyDescent="0.2">
      <c r="A112" s="112" t="s">
        <v>241</v>
      </c>
      <c r="B112" s="113" t="s">
        <v>242</v>
      </c>
      <c r="C112" s="37">
        <v>14</v>
      </c>
      <c r="D112" s="38" t="s">
        <v>85</v>
      </c>
      <c r="E112" s="116">
        <v>0</v>
      </c>
      <c r="F112" s="116">
        <v>0</v>
      </c>
      <c r="G112" s="83">
        <f>SUM(E112:F112)*C112</f>
        <v>0</v>
      </c>
    </row>
    <row r="113" spans="1:7" x14ac:dyDescent="0.2">
      <c r="A113" s="112" t="s">
        <v>243</v>
      </c>
      <c r="B113" s="113" t="s">
        <v>244</v>
      </c>
      <c r="C113" s="37">
        <v>14</v>
      </c>
      <c r="D113" s="38" t="s">
        <v>65</v>
      </c>
      <c r="E113" s="116">
        <v>0</v>
      </c>
      <c r="F113" s="116">
        <v>0</v>
      </c>
      <c r="G113" s="83">
        <f t="shared" ref="G113" si="15">SUM(E113:F113)*C113</f>
        <v>0</v>
      </c>
    </row>
    <row r="114" spans="1:7" x14ac:dyDescent="0.2">
      <c r="A114" s="112" t="s">
        <v>245</v>
      </c>
      <c r="B114" s="113" t="s">
        <v>246</v>
      </c>
      <c r="C114" s="37">
        <v>4</v>
      </c>
      <c r="D114" s="38" t="s">
        <v>85</v>
      </c>
      <c r="E114" s="116">
        <v>0</v>
      </c>
      <c r="F114" s="116">
        <v>0</v>
      </c>
      <c r="G114" s="83">
        <f>SUM(E114:F114)*C114</f>
        <v>0</v>
      </c>
    </row>
    <row r="115" spans="1:7" x14ac:dyDescent="0.2">
      <c r="A115" s="112" t="s">
        <v>247</v>
      </c>
      <c r="B115" s="113" t="s">
        <v>248</v>
      </c>
      <c r="C115" s="37">
        <v>15</v>
      </c>
      <c r="D115" s="38" t="s">
        <v>65</v>
      </c>
      <c r="E115" s="116">
        <v>0</v>
      </c>
      <c r="F115" s="116">
        <v>0</v>
      </c>
      <c r="G115" s="83">
        <f>SUM(E115:F115)*C115</f>
        <v>0</v>
      </c>
    </row>
    <row r="116" spans="1:7" x14ac:dyDescent="0.2">
      <c r="A116" s="110">
        <v>2</v>
      </c>
      <c r="B116" s="111" t="s">
        <v>249</v>
      </c>
      <c r="C116" s="99"/>
      <c r="D116" s="100"/>
      <c r="E116" s="101"/>
      <c r="F116" s="101"/>
      <c r="G116" s="101"/>
    </row>
    <row r="117" spans="1:7" ht="25.5" x14ac:dyDescent="0.2">
      <c r="A117" s="112" t="s">
        <v>52</v>
      </c>
      <c r="B117" s="113" t="s">
        <v>225</v>
      </c>
      <c r="C117" s="37">
        <v>300</v>
      </c>
      <c r="D117" s="38" t="s">
        <v>65</v>
      </c>
      <c r="E117" s="116">
        <v>0</v>
      </c>
      <c r="F117" s="116">
        <v>0</v>
      </c>
      <c r="G117" s="83">
        <f>SUM(E117:F117)*C117</f>
        <v>0</v>
      </c>
    </row>
    <row r="118" spans="1:7" ht="25.5" x14ac:dyDescent="0.2">
      <c r="A118" s="112" t="s">
        <v>53</v>
      </c>
      <c r="B118" s="113" t="s">
        <v>250</v>
      </c>
      <c r="C118" s="37">
        <v>1</v>
      </c>
      <c r="D118" s="38" t="s">
        <v>85</v>
      </c>
      <c r="E118" s="116">
        <v>0</v>
      </c>
      <c r="F118" s="116">
        <v>0</v>
      </c>
      <c r="G118" s="83">
        <f>SUM(E118,F118)*C118</f>
        <v>0</v>
      </c>
    </row>
    <row r="119" spans="1:7" x14ac:dyDescent="0.2">
      <c r="A119" s="112" t="s">
        <v>61</v>
      </c>
      <c r="B119" s="113" t="s">
        <v>227</v>
      </c>
      <c r="C119" s="37">
        <v>15</v>
      </c>
      <c r="D119" s="38" t="s">
        <v>65</v>
      </c>
      <c r="E119" s="116">
        <v>0</v>
      </c>
      <c r="F119" s="116">
        <v>0</v>
      </c>
      <c r="G119" s="83">
        <f t="shared" ref="G119:G125" si="16">SUM(E119:F119)*C119</f>
        <v>0</v>
      </c>
    </row>
    <row r="120" spans="1:7" x14ac:dyDescent="0.2">
      <c r="A120" s="112" t="s">
        <v>62</v>
      </c>
      <c r="B120" s="113" t="s">
        <v>224</v>
      </c>
      <c r="C120" s="37">
        <v>3</v>
      </c>
      <c r="D120" s="38" t="s">
        <v>85</v>
      </c>
      <c r="E120" s="116">
        <v>0</v>
      </c>
      <c r="F120" s="116">
        <v>0</v>
      </c>
      <c r="G120" s="83">
        <f t="shared" si="16"/>
        <v>0</v>
      </c>
    </row>
    <row r="121" spans="1:7" x14ac:dyDescent="0.2">
      <c r="A121" s="112" t="s">
        <v>63</v>
      </c>
      <c r="B121" s="113" t="s">
        <v>251</v>
      </c>
      <c r="C121" s="37">
        <v>5</v>
      </c>
      <c r="D121" s="38" t="s">
        <v>85</v>
      </c>
      <c r="E121" s="116">
        <v>0</v>
      </c>
      <c r="F121" s="116">
        <v>0</v>
      </c>
      <c r="G121" s="83">
        <f t="shared" si="16"/>
        <v>0</v>
      </c>
    </row>
    <row r="122" spans="1:7" x14ac:dyDescent="0.2">
      <c r="A122" s="112" t="s">
        <v>77</v>
      </c>
      <c r="B122" s="113" t="s">
        <v>246</v>
      </c>
      <c r="C122" s="37">
        <v>4</v>
      </c>
      <c r="D122" s="38" t="s">
        <v>85</v>
      </c>
      <c r="E122" s="116">
        <v>0</v>
      </c>
      <c r="F122" s="116">
        <v>0</v>
      </c>
      <c r="G122" s="83">
        <f t="shared" si="16"/>
        <v>0</v>
      </c>
    </row>
    <row r="123" spans="1:7" ht="38.25" x14ac:dyDescent="0.2">
      <c r="A123" s="112" t="s">
        <v>93</v>
      </c>
      <c r="B123" s="113" t="s">
        <v>252</v>
      </c>
      <c r="C123" s="37">
        <v>15</v>
      </c>
      <c r="D123" s="38" t="s">
        <v>85</v>
      </c>
      <c r="E123" s="116">
        <v>0</v>
      </c>
      <c r="F123" s="116">
        <v>0</v>
      </c>
      <c r="G123" s="83">
        <f t="shared" si="16"/>
        <v>0</v>
      </c>
    </row>
    <row r="124" spans="1:7" ht="38.25" x14ac:dyDescent="0.2">
      <c r="A124" s="112" t="s">
        <v>94</v>
      </c>
      <c r="B124" s="113" t="s">
        <v>253</v>
      </c>
      <c r="C124" s="37">
        <v>5</v>
      </c>
      <c r="D124" s="38" t="s">
        <v>85</v>
      </c>
      <c r="E124" s="116">
        <v>0</v>
      </c>
      <c r="F124" s="116">
        <v>0</v>
      </c>
      <c r="G124" s="83">
        <f t="shared" si="16"/>
        <v>0</v>
      </c>
    </row>
    <row r="125" spans="1:7" ht="51" x14ac:dyDescent="0.2">
      <c r="A125" s="112" t="s">
        <v>95</v>
      </c>
      <c r="B125" s="113" t="s">
        <v>254</v>
      </c>
      <c r="C125" s="37">
        <v>2</v>
      </c>
      <c r="D125" s="38" t="s">
        <v>85</v>
      </c>
      <c r="E125" s="116">
        <v>0</v>
      </c>
      <c r="F125" s="116">
        <v>0</v>
      </c>
      <c r="G125" s="83">
        <f t="shared" si="16"/>
        <v>0</v>
      </c>
    </row>
    <row r="126" spans="1:7" x14ac:dyDescent="0.2">
      <c r="A126" s="112" t="s">
        <v>96</v>
      </c>
      <c r="B126" s="113" t="s">
        <v>255</v>
      </c>
      <c r="C126" s="37">
        <v>18</v>
      </c>
      <c r="D126" s="38" t="s">
        <v>65</v>
      </c>
      <c r="E126" s="116">
        <v>0</v>
      </c>
      <c r="F126" s="114" t="s">
        <v>143</v>
      </c>
      <c r="G126" s="83">
        <f t="shared" ref="G126" si="17">SUM(E126:F126)*C126</f>
        <v>0</v>
      </c>
    </row>
    <row r="127" spans="1:7" x14ac:dyDescent="0.2">
      <c r="A127" s="112" t="s">
        <v>211</v>
      </c>
      <c r="B127" s="113" t="s">
        <v>256</v>
      </c>
      <c r="C127" s="37">
        <v>5</v>
      </c>
      <c r="D127" s="38" t="s">
        <v>85</v>
      </c>
      <c r="E127" s="116">
        <v>0</v>
      </c>
      <c r="F127" s="114" t="s">
        <v>143</v>
      </c>
      <c r="G127" s="83">
        <f t="shared" ref="G127" si="18">SUM(E127:F127)*C127</f>
        <v>0</v>
      </c>
    </row>
    <row r="128" spans="1:7" x14ac:dyDescent="0.2">
      <c r="A128" s="112" t="s">
        <v>213</v>
      </c>
      <c r="B128" s="113" t="s">
        <v>257</v>
      </c>
      <c r="C128" s="37">
        <v>4</v>
      </c>
      <c r="D128" s="38" t="s">
        <v>65</v>
      </c>
      <c r="E128" s="116">
        <v>0</v>
      </c>
      <c r="F128" s="116">
        <v>0</v>
      </c>
      <c r="G128" s="83">
        <f>SUM(E128:F128)*C128</f>
        <v>0</v>
      </c>
    </row>
    <row r="129" spans="1:7" x14ac:dyDescent="0.2">
      <c r="A129" s="110">
        <v>3</v>
      </c>
      <c r="B129" s="111" t="s">
        <v>258</v>
      </c>
      <c r="C129" s="99"/>
      <c r="D129" s="100"/>
      <c r="E129" s="101"/>
      <c r="F129" s="101"/>
      <c r="G129" s="101"/>
    </row>
    <row r="130" spans="1:7" ht="25.5" x14ac:dyDescent="0.2">
      <c r="A130" s="112" t="s">
        <v>66</v>
      </c>
      <c r="B130" s="113" t="s">
        <v>259</v>
      </c>
      <c r="C130" s="37">
        <v>10</v>
      </c>
      <c r="D130" s="38" t="s">
        <v>85</v>
      </c>
      <c r="E130" s="116">
        <v>0</v>
      </c>
      <c r="F130" s="116">
        <v>0</v>
      </c>
      <c r="G130" s="83">
        <f>SUM(E130:F130)*C130</f>
        <v>0</v>
      </c>
    </row>
    <row r="131" spans="1:7" ht="25.5" x14ac:dyDescent="0.2">
      <c r="A131" s="112" t="s">
        <v>78</v>
      </c>
      <c r="B131" s="113" t="s">
        <v>260</v>
      </c>
      <c r="C131" s="37">
        <v>2</v>
      </c>
      <c r="D131" s="38" t="s">
        <v>85</v>
      </c>
      <c r="E131" s="116">
        <v>0</v>
      </c>
      <c r="F131" s="116">
        <v>0</v>
      </c>
      <c r="G131" s="83">
        <f>SUM(E131:F131)*C131</f>
        <v>0</v>
      </c>
    </row>
    <row r="132" spans="1:7" ht="25.5" x14ac:dyDescent="0.2">
      <c r="A132" s="112" t="s">
        <v>79</v>
      </c>
      <c r="B132" s="113" t="s">
        <v>261</v>
      </c>
      <c r="C132" s="37">
        <v>150</v>
      </c>
      <c r="D132" s="38" t="s">
        <v>65</v>
      </c>
      <c r="E132" s="116">
        <v>0</v>
      </c>
      <c r="F132" s="116">
        <v>0</v>
      </c>
      <c r="G132" s="83">
        <f>SUM(E132:F132)*C132</f>
        <v>0</v>
      </c>
    </row>
    <row r="133" spans="1:7" x14ac:dyDescent="0.2">
      <c r="A133" s="112" t="s">
        <v>88</v>
      </c>
      <c r="B133" s="113" t="s">
        <v>262</v>
      </c>
      <c r="C133" s="37">
        <v>10</v>
      </c>
      <c r="D133" s="38" t="s">
        <v>65</v>
      </c>
      <c r="E133" s="116">
        <v>0</v>
      </c>
      <c r="F133" s="116">
        <v>0</v>
      </c>
      <c r="G133" s="83">
        <f>SUM(E133:F133)*C133</f>
        <v>0</v>
      </c>
    </row>
    <row r="134" spans="1:7" x14ac:dyDescent="0.2">
      <c r="A134" s="112" t="s">
        <v>89</v>
      </c>
      <c r="B134" s="113" t="s">
        <v>263</v>
      </c>
      <c r="C134" s="37">
        <v>5</v>
      </c>
      <c r="D134" s="38" t="s">
        <v>85</v>
      </c>
      <c r="E134" s="116">
        <v>0</v>
      </c>
      <c r="F134" s="116">
        <v>0</v>
      </c>
      <c r="G134" s="83">
        <f>SUM(E134:F134)*C134</f>
        <v>0</v>
      </c>
    </row>
    <row r="135" spans="1:7" ht="21.75" customHeight="1" x14ac:dyDescent="0.2">
      <c r="A135" s="110">
        <v>4</v>
      </c>
      <c r="B135" s="111" t="s">
        <v>264</v>
      </c>
      <c r="C135" s="99"/>
      <c r="D135" s="100"/>
      <c r="E135" s="101"/>
      <c r="F135" s="101"/>
      <c r="G135" s="101"/>
    </row>
    <row r="136" spans="1:7" ht="25.5" x14ac:dyDescent="0.2">
      <c r="A136" s="112" t="s">
        <v>54</v>
      </c>
      <c r="B136" s="113" t="s">
        <v>226</v>
      </c>
      <c r="C136" s="37">
        <v>150</v>
      </c>
      <c r="D136" s="38" t="s">
        <v>65</v>
      </c>
      <c r="E136" s="116">
        <v>0</v>
      </c>
      <c r="F136" s="116">
        <v>0</v>
      </c>
      <c r="G136" s="83">
        <f>SUM(E136,F136)*C136</f>
        <v>0</v>
      </c>
    </row>
    <row r="137" spans="1:7" x14ac:dyDescent="0.2">
      <c r="A137" s="112" t="s">
        <v>55</v>
      </c>
      <c r="B137" s="113" t="s">
        <v>265</v>
      </c>
      <c r="C137" s="37">
        <v>4</v>
      </c>
      <c r="D137" s="38" t="s">
        <v>65</v>
      </c>
      <c r="E137" s="116">
        <v>0</v>
      </c>
      <c r="F137" s="116">
        <v>0</v>
      </c>
      <c r="G137" s="83">
        <f>SUM(E137:F137)*C137</f>
        <v>0</v>
      </c>
    </row>
    <row r="138" spans="1:7" ht="25.5" x14ac:dyDescent="0.2">
      <c r="A138" s="112" t="s">
        <v>67</v>
      </c>
      <c r="B138" s="113" t="s">
        <v>266</v>
      </c>
      <c r="C138" s="37">
        <v>2</v>
      </c>
      <c r="D138" s="38" t="s">
        <v>85</v>
      </c>
      <c r="E138" s="116">
        <v>0</v>
      </c>
      <c r="F138" s="116">
        <v>0</v>
      </c>
      <c r="G138" s="83">
        <f>SUM(E138:F138)*C138</f>
        <v>0</v>
      </c>
    </row>
    <row r="139" spans="1:7" x14ac:dyDescent="0.2">
      <c r="A139" s="112" t="s">
        <v>68</v>
      </c>
      <c r="B139" s="113" t="s">
        <v>267</v>
      </c>
      <c r="C139" s="37">
        <v>1</v>
      </c>
      <c r="D139" s="38" t="s">
        <v>85</v>
      </c>
      <c r="E139" s="116">
        <v>0</v>
      </c>
      <c r="F139" s="116">
        <v>0</v>
      </c>
      <c r="G139" s="83">
        <f t="shared" ref="G139" si="19">SUM(E139,F139)*C139</f>
        <v>0</v>
      </c>
    </row>
    <row r="140" spans="1:7" x14ac:dyDescent="0.2">
      <c r="A140" s="112" t="s">
        <v>69</v>
      </c>
      <c r="B140" s="113" t="s">
        <v>268</v>
      </c>
      <c r="C140" s="37">
        <v>2</v>
      </c>
      <c r="D140" s="38" t="s">
        <v>85</v>
      </c>
      <c r="E140" s="116">
        <v>0</v>
      </c>
      <c r="F140" s="116">
        <v>0</v>
      </c>
      <c r="G140" s="83">
        <f>SUM(E140,F140)*C140</f>
        <v>0</v>
      </c>
    </row>
    <row r="141" spans="1:7" x14ac:dyDescent="0.2">
      <c r="A141" s="112" t="s">
        <v>97</v>
      </c>
      <c r="B141" s="113" t="s">
        <v>262</v>
      </c>
      <c r="C141" s="37">
        <v>60</v>
      </c>
      <c r="D141" s="38" t="s">
        <v>65</v>
      </c>
      <c r="E141" s="116">
        <v>0</v>
      </c>
      <c r="F141" s="116">
        <v>0</v>
      </c>
      <c r="G141" s="83">
        <f>SUM(E141:F141)*C141</f>
        <v>0</v>
      </c>
    </row>
    <row r="142" spans="1:7" x14ac:dyDescent="0.2">
      <c r="A142" s="112" t="s">
        <v>98</v>
      </c>
      <c r="B142" s="113" t="s">
        <v>263</v>
      </c>
      <c r="C142" s="37">
        <v>26</v>
      </c>
      <c r="D142" s="38" t="s">
        <v>85</v>
      </c>
      <c r="E142" s="116">
        <v>0</v>
      </c>
      <c r="F142" s="116">
        <v>0</v>
      </c>
      <c r="G142" s="83">
        <f>SUM(E142:F142)*C142</f>
        <v>0</v>
      </c>
    </row>
    <row r="143" spans="1:7" x14ac:dyDescent="0.2">
      <c r="A143" s="112" t="s">
        <v>99</v>
      </c>
      <c r="B143" s="113" t="s">
        <v>269</v>
      </c>
      <c r="C143" s="37">
        <v>4</v>
      </c>
      <c r="D143" s="38" t="s">
        <v>85</v>
      </c>
      <c r="E143" s="116">
        <v>0</v>
      </c>
      <c r="F143" s="116">
        <v>0</v>
      </c>
      <c r="G143" s="83">
        <f>SUM(E143:F143)*C143</f>
        <v>0</v>
      </c>
    </row>
    <row r="144" spans="1:7" x14ac:dyDescent="0.2">
      <c r="A144" s="112" t="s">
        <v>100</v>
      </c>
      <c r="B144" s="113" t="s">
        <v>270</v>
      </c>
      <c r="C144" s="37">
        <v>3</v>
      </c>
      <c r="D144" s="38" t="s">
        <v>85</v>
      </c>
      <c r="E144" s="116">
        <v>0</v>
      </c>
      <c r="F144" s="116">
        <v>0</v>
      </c>
      <c r="G144" s="83">
        <f>SUM(E144:F144)*C144</f>
        <v>0</v>
      </c>
    </row>
    <row r="145" spans="1:7" ht="20.25" customHeight="1" x14ac:dyDescent="0.2">
      <c r="A145" s="110">
        <v>5</v>
      </c>
      <c r="B145" s="111" t="s">
        <v>271</v>
      </c>
      <c r="C145" s="99"/>
      <c r="D145" s="100"/>
      <c r="E145" s="101"/>
      <c r="F145" s="101"/>
      <c r="G145" s="101"/>
    </row>
    <row r="146" spans="1:7" ht="25.5" x14ac:dyDescent="0.2">
      <c r="A146" s="112" t="s">
        <v>27</v>
      </c>
      <c r="B146" s="113" t="s">
        <v>272</v>
      </c>
      <c r="C146" s="37">
        <v>100</v>
      </c>
      <c r="D146" s="38" t="s">
        <v>65</v>
      </c>
      <c r="E146" s="116">
        <v>0</v>
      </c>
      <c r="F146" s="116">
        <v>0</v>
      </c>
      <c r="G146" s="83">
        <f t="shared" ref="G146:G161" si="20">SUM(E146:F146)*C146</f>
        <v>0</v>
      </c>
    </row>
    <row r="147" spans="1:7" ht="25.5" x14ac:dyDescent="0.2">
      <c r="A147" s="112" t="s">
        <v>29</v>
      </c>
      <c r="B147" s="113" t="s">
        <v>226</v>
      </c>
      <c r="C147" s="37">
        <v>100</v>
      </c>
      <c r="D147" s="38" t="s">
        <v>65</v>
      </c>
      <c r="E147" s="116">
        <v>0</v>
      </c>
      <c r="F147" s="116">
        <v>0</v>
      </c>
      <c r="G147" s="83">
        <f t="shared" si="20"/>
        <v>0</v>
      </c>
    </row>
    <row r="148" spans="1:7" ht="38.25" x14ac:dyDescent="0.2">
      <c r="A148" s="112" t="s">
        <v>31</v>
      </c>
      <c r="B148" s="113" t="s">
        <v>273</v>
      </c>
      <c r="C148" s="37">
        <v>1</v>
      </c>
      <c r="D148" s="38" t="s">
        <v>85</v>
      </c>
      <c r="E148" s="116">
        <v>0</v>
      </c>
      <c r="F148" s="116">
        <v>0</v>
      </c>
      <c r="G148" s="83">
        <f t="shared" si="20"/>
        <v>0</v>
      </c>
    </row>
    <row r="149" spans="1:7" ht="25.5" x14ac:dyDescent="0.2">
      <c r="A149" s="112" t="s">
        <v>33</v>
      </c>
      <c r="B149" s="113" t="s">
        <v>274</v>
      </c>
      <c r="C149" s="37">
        <v>1</v>
      </c>
      <c r="D149" s="38" t="s">
        <v>85</v>
      </c>
      <c r="E149" s="114" t="s">
        <v>275</v>
      </c>
      <c r="F149" s="116">
        <v>0</v>
      </c>
      <c r="G149" s="83">
        <f t="shared" si="20"/>
        <v>0</v>
      </c>
    </row>
    <row r="150" spans="1:7" x14ac:dyDescent="0.2">
      <c r="A150" s="112" t="s">
        <v>64</v>
      </c>
      <c r="B150" s="113" t="s">
        <v>276</v>
      </c>
      <c r="C150" s="37">
        <v>1</v>
      </c>
      <c r="D150" s="38" t="s">
        <v>85</v>
      </c>
      <c r="E150" s="116">
        <v>0</v>
      </c>
      <c r="F150" s="116">
        <v>0</v>
      </c>
      <c r="G150" s="83">
        <f t="shared" si="20"/>
        <v>0</v>
      </c>
    </row>
    <row r="151" spans="1:7" ht="25.5" x14ac:dyDescent="0.2">
      <c r="A151" s="112" t="s">
        <v>80</v>
      </c>
      <c r="B151" s="113" t="s">
        <v>277</v>
      </c>
      <c r="C151" s="37">
        <v>4</v>
      </c>
      <c r="D151" s="38" t="s">
        <v>85</v>
      </c>
      <c r="E151" s="116">
        <v>0</v>
      </c>
      <c r="F151" s="116">
        <v>0</v>
      </c>
      <c r="G151" s="83">
        <f t="shared" si="20"/>
        <v>0</v>
      </c>
    </row>
    <row r="152" spans="1:7" x14ac:dyDescent="0.2">
      <c r="A152" s="112" t="s">
        <v>81</v>
      </c>
      <c r="B152" s="113" t="s">
        <v>278</v>
      </c>
      <c r="C152" s="37">
        <v>50</v>
      </c>
      <c r="D152" s="38" t="s">
        <v>65</v>
      </c>
      <c r="E152" s="116">
        <v>0</v>
      </c>
      <c r="F152" s="116">
        <v>0</v>
      </c>
      <c r="G152" s="83">
        <f t="shared" si="20"/>
        <v>0</v>
      </c>
    </row>
    <row r="153" spans="1:7" ht="38.25" x14ac:dyDescent="0.2">
      <c r="A153" s="112" t="s">
        <v>101</v>
      </c>
      <c r="B153" s="113" t="s">
        <v>279</v>
      </c>
      <c r="C153" s="37">
        <v>6</v>
      </c>
      <c r="D153" s="38" t="s">
        <v>85</v>
      </c>
      <c r="E153" s="116">
        <v>0</v>
      </c>
      <c r="F153" s="116">
        <v>0</v>
      </c>
      <c r="G153" s="83">
        <f t="shared" si="20"/>
        <v>0</v>
      </c>
    </row>
    <row r="154" spans="1:7" x14ac:dyDescent="0.2">
      <c r="A154" s="112" t="s">
        <v>102</v>
      </c>
      <c r="B154" s="113" t="s">
        <v>280</v>
      </c>
      <c r="C154" s="37">
        <v>50</v>
      </c>
      <c r="D154" s="38" t="s">
        <v>85</v>
      </c>
      <c r="E154" s="116">
        <v>0</v>
      </c>
      <c r="F154" s="116">
        <v>0</v>
      </c>
      <c r="G154" s="83">
        <f t="shared" si="20"/>
        <v>0</v>
      </c>
    </row>
    <row r="155" spans="1:7" x14ac:dyDescent="0.2">
      <c r="A155" s="112" t="s">
        <v>281</v>
      </c>
      <c r="B155" s="113" t="s">
        <v>282</v>
      </c>
      <c r="C155" s="37">
        <v>24</v>
      </c>
      <c r="D155" s="38" t="s">
        <v>85</v>
      </c>
      <c r="E155" s="116">
        <v>0</v>
      </c>
      <c r="F155" s="116">
        <v>0</v>
      </c>
      <c r="G155" s="83">
        <f t="shared" si="20"/>
        <v>0</v>
      </c>
    </row>
    <row r="156" spans="1:7" x14ac:dyDescent="0.2">
      <c r="A156" s="112" t="s">
        <v>283</v>
      </c>
      <c r="B156" s="113" t="s">
        <v>284</v>
      </c>
      <c r="C156" s="37">
        <v>1</v>
      </c>
      <c r="D156" s="38" t="s">
        <v>85</v>
      </c>
      <c r="E156" s="116">
        <v>0</v>
      </c>
      <c r="F156" s="116">
        <v>0</v>
      </c>
      <c r="G156" s="83">
        <f t="shared" si="20"/>
        <v>0</v>
      </c>
    </row>
    <row r="157" spans="1:7" x14ac:dyDescent="0.2">
      <c r="A157" s="112" t="s">
        <v>285</v>
      </c>
      <c r="B157" s="113" t="s">
        <v>286</v>
      </c>
      <c r="C157" s="37">
        <v>4</v>
      </c>
      <c r="D157" s="38" t="s">
        <v>85</v>
      </c>
      <c r="E157" s="116">
        <v>0</v>
      </c>
      <c r="F157" s="116">
        <v>0</v>
      </c>
      <c r="G157" s="83">
        <f t="shared" si="20"/>
        <v>0</v>
      </c>
    </row>
    <row r="158" spans="1:7" ht="25.5" x14ac:dyDescent="0.2">
      <c r="A158" s="112" t="s">
        <v>287</v>
      </c>
      <c r="B158" s="113" t="s">
        <v>288</v>
      </c>
      <c r="C158" s="37">
        <v>3</v>
      </c>
      <c r="D158" s="38" t="s">
        <v>65</v>
      </c>
      <c r="E158" s="116">
        <v>0</v>
      </c>
      <c r="F158" s="116">
        <v>0</v>
      </c>
      <c r="G158" s="83">
        <f t="shared" si="20"/>
        <v>0</v>
      </c>
    </row>
    <row r="159" spans="1:7" ht="38.25" x14ac:dyDescent="0.2">
      <c r="A159" s="112" t="s">
        <v>289</v>
      </c>
      <c r="B159" s="113" t="s">
        <v>252</v>
      </c>
      <c r="C159" s="37">
        <v>4</v>
      </c>
      <c r="D159" s="38" t="s">
        <v>85</v>
      </c>
      <c r="E159" s="116">
        <v>0</v>
      </c>
      <c r="F159" s="116">
        <v>0</v>
      </c>
      <c r="G159" s="83">
        <f t="shared" si="20"/>
        <v>0</v>
      </c>
    </row>
    <row r="160" spans="1:7" ht="25.5" x14ac:dyDescent="0.2">
      <c r="A160" s="112" t="s">
        <v>290</v>
      </c>
      <c r="B160" s="113" t="s">
        <v>291</v>
      </c>
      <c r="C160" s="37">
        <v>1</v>
      </c>
      <c r="D160" s="38" t="s">
        <v>85</v>
      </c>
      <c r="E160" s="116">
        <v>0</v>
      </c>
      <c r="F160" s="116">
        <v>0</v>
      </c>
      <c r="G160" s="83">
        <f t="shared" si="20"/>
        <v>0</v>
      </c>
    </row>
    <row r="161" spans="1:7" ht="25.5" x14ac:dyDescent="0.2">
      <c r="A161" s="112" t="s">
        <v>292</v>
      </c>
      <c r="B161" s="113" t="s">
        <v>293</v>
      </c>
      <c r="C161" s="37">
        <v>1</v>
      </c>
      <c r="D161" s="38" t="s">
        <v>85</v>
      </c>
      <c r="E161" s="116">
        <v>0</v>
      </c>
      <c r="F161" s="116">
        <v>0</v>
      </c>
      <c r="G161" s="83">
        <f t="shared" si="20"/>
        <v>0</v>
      </c>
    </row>
    <row r="162" spans="1:7" x14ac:dyDescent="0.2">
      <c r="A162" s="112" t="s">
        <v>294</v>
      </c>
      <c r="B162" s="113" t="s">
        <v>256</v>
      </c>
      <c r="C162" s="37">
        <v>6</v>
      </c>
      <c r="D162" s="38" t="s">
        <v>85</v>
      </c>
      <c r="E162" s="116">
        <v>0</v>
      </c>
      <c r="F162" s="114" t="s">
        <v>143</v>
      </c>
      <c r="G162" s="83">
        <f t="shared" ref="G162" si="21">SUM(E162:F162)*C162</f>
        <v>0</v>
      </c>
    </row>
    <row r="163" spans="1:7" x14ac:dyDescent="0.2">
      <c r="A163" s="110">
        <v>6</v>
      </c>
      <c r="B163" s="111" t="s">
        <v>295</v>
      </c>
      <c r="C163" s="99"/>
      <c r="D163" s="100"/>
      <c r="E163" s="101"/>
      <c r="F163" s="101"/>
      <c r="G163" s="101"/>
    </row>
    <row r="164" spans="1:7" x14ac:dyDescent="0.2">
      <c r="A164" s="112" t="s">
        <v>70</v>
      </c>
      <c r="B164" s="113" t="s">
        <v>296</v>
      </c>
      <c r="C164" s="37">
        <v>150</v>
      </c>
      <c r="D164" s="38" t="s">
        <v>297</v>
      </c>
      <c r="E164" s="116">
        <v>0</v>
      </c>
      <c r="F164" s="116">
        <v>0</v>
      </c>
      <c r="G164" s="83">
        <f t="shared" ref="G164:G171" si="22">SUM(E164:F164)*C164</f>
        <v>0</v>
      </c>
    </row>
    <row r="165" spans="1:7" x14ac:dyDescent="0.2">
      <c r="A165" s="112" t="s">
        <v>71</v>
      </c>
      <c r="B165" s="113" t="s">
        <v>298</v>
      </c>
      <c r="C165" s="37">
        <v>10</v>
      </c>
      <c r="D165" s="38" t="s">
        <v>297</v>
      </c>
      <c r="E165" s="116">
        <v>0</v>
      </c>
      <c r="F165" s="116">
        <v>0</v>
      </c>
      <c r="G165" s="83">
        <f t="shared" si="22"/>
        <v>0</v>
      </c>
    </row>
    <row r="166" spans="1:7" x14ac:dyDescent="0.2">
      <c r="A166" s="112" t="s">
        <v>72</v>
      </c>
      <c r="B166" s="113" t="s">
        <v>262</v>
      </c>
      <c r="C166" s="37">
        <v>20</v>
      </c>
      <c r="D166" s="38" t="s">
        <v>65</v>
      </c>
      <c r="E166" s="116">
        <v>0</v>
      </c>
      <c r="F166" s="116">
        <v>0</v>
      </c>
      <c r="G166" s="83">
        <f t="shared" si="22"/>
        <v>0</v>
      </c>
    </row>
    <row r="167" spans="1:7" x14ac:dyDescent="0.2">
      <c r="A167" s="112" t="s">
        <v>73</v>
      </c>
      <c r="B167" s="113" t="s">
        <v>263</v>
      </c>
      <c r="C167" s="37">
        <v>9</v>
      </c>
      <c r="D167" s="38" t="s">
        <v>85</v>
      </c>
      <c r="E167" s="116">
        <v>0</v>
      </c>
      <c r="F167" s="116">
        <v>0</v>
      </c>
      <c r="G167" s="83">
        <f t="shared" si="22"/>
        <v>0</v>
      </c>
    </row>
    <row r="168" spans="1:7" x14ac:dyDescent="0.2">
      <c r="A168" s="112" t="s">
        <v>74</v>
      </c>
      <c r="B168" s="113" t="s">
        <v>299</v>
      </c>
      <c r="C168" s="37">
        <v>6</v>
      </c>
      <c r="D168" s="38" t="s">
        <v>85</v>
      </c>
      <c r="E168" s="116">
        <v>0</v>
      </c>
      <c r="F168" s="116">
        <v>0</v>
      </c>
      <c r="G168" s="83">
        <f t="shared" si="22"/>
        <v>0</v>
      </c>
    </row>
    <row r="169" spans="1:7" x14ac:dyDescent="0.2">
      <c r="A169" s="112" t="s">
        <v>75</v>
      </c>
      <c r="B169" s="113" t="s">
        <v>300</v>
      </c>
      <c r="C169" s="37">
        <v>2</v>
      </c>
      <c r="D169" s="38" t="s">
        <v>85</v>
      </c>
      <c r="E169" s="116">
        <v>0</v>
      </c>
      <c r="F169" s="116">
        <v>0</v>
      </c>
      <c r="G169" s="83">
        <f t="shared" si="22"/>
        <v>0</v>
      </c>
    </row>
    <row r="170" spans="1:7" x14ac:dyDescent="0.2">
      <c r="A170" s="112" t="s">
        <v>301</v>
      </c>
      <c r="B170" s="113" t="s">
        <v>302</v>
      </c>
      <c r="C170" s="37">
        <v>3</v>
      </c>
      <c r="D170" s="38" t="s">
        <v>85</v>
      </c>
      <c r="E170" s="116">
        <v>0</v>
      </c>
      <c r="F170" s="116">
        <v>0</v>
      </c>
      <c r="G170" s="83">
        <f t="shared" si="22"/>
        <v>0</v>
      </c>
    </row>
    <row r="171" spans="1:7" ht="25.5" x14ac:dyDescent="0.2">
      <c r="A171" s="112" t="s">
        <v>303</v>
      </c>
      <c r="B171" s="113" t="s">
        <v>304</v>
      </c>
      <c r="C171" s="37">
        <v>1</v>
      </c>
      <c r="D171" s="38" t="s">
        <v>85</v>
      </c>
      <c r="E171" s="116">
        <v>0</v>
      </c>
      <c r="F171" s="116">
        <v>0</v>
      </c>
      <c r="G171" s="83">
        <f t="shared" si="22"/>
        <v>0</v>
      </c>
    </row>
    <row r="172" spans="1:7" ht="18" customHeight="1" x14ac:dyDescent="0.2">
      <c r="A172" s="110">
        <v>7</v>
      </c>
      <c r="B172" s="111" t="s">
        <v>305</v>
      </c>
      <c r="C172" s="99"/>
      <c r="D172" s="100"/>
      <c r="E172" s="101"/>
      <c r="F172" s="101"/>
      <c r="G172" s="101"/>
    </row>
    <row r="173" spans="1:7" ht="38.25" x14ac:dyDescent="0.2">
      <c r="A173" s="112" t="s">
        <v>115</v>
      </c>
      <c r="B173" s="113" t="s">
        <v>306</v>
      </c>
      <c r="C173" s="37">
        <v>2</v>
      </c>
      <c r="D173" s="38" t="s">
        <v>85</v>
      </c>
      <c r="E173" s="116">
        <v>0</v>
      </c>
      <c r="F173" s="116">
        <v>0</v>
      </c>
      <c r="G173" s="83">
        <f>SUM(E173:F173)*C173</f>
        <v>0</v>
      </c>
    </row>
    <row r="174" spans="1:7" x14ac:dyDescent="0.2">
      <c r="A174" s="112" t="s">
        <v>116</v>
      </c>
      <c r="B174" s="113" t="s">
        <v>307</v>
      </c>
      <c r="C174" s="37"/>
      <c r="D174" s="38" t="s">
        <v>308</v>
      </c>
      <c r="E174" s="114"/>
      <c r="F174" s="114"/>
      <c r="G174" s="83"/>
    </row>
    <row r="175" spans="1:7" x14ac:dyDescent="0.2">
      <c r="A175" s="112" t="s">
        <v>117</v>
      </c>
      <c r="B175" s="113" t="s">
        <v>309</v>
      </c>
      <c r="C175" s="37">
        <v>1</v>
      </c>
      <c r="D175" s="38" t="s">
        <v>85</v>
      </c>
      <c r="E175" s="116">
        <v>0</v>
      </c>
      <c r="F175" s="116">
        <v>0</v>
      </c>
      <c r="G175" s="83">
        <f>SUM(E175:F175)*C175</f>
        <v>0</v>
      </c>
    </row>
    <row r="176" spans="1:7" x14ac:dyDescent="0.2">
      <c r="A176" s="112" t="s">
        <v>118</v>
      </c>
      <c r="B176" s="113" t="s">
        <v>310</v>
      </c>
      <c r="C176" s="37">
        <v>9</v>
      </c>
      <c r="D176" s="38" t="s">
        <v>85</v>
      </c>
      <c r="E176" s="116">
        <v>0</v>
      </c>
      <c r="F176" s="116">
        <v>0</v>
      </c>
      <c r="G176" s="83">
        <f>SUM(E176:F176)*C176</f>
        <v>0</v>
      </c>
    </row>
    <row r="177" spans="1:7" x14ac:dyDescent="0.2">
      <c r="A177" s="112" t="s">
        <v>119</v>
      </c>
      <c r="B177" s="113" t="s">
        <v>311</v>
      </c>
      <c r="C177" s="37">
        <v>3</v>
      </c>
      <c r="D177" s="38" t="s">
        <v>85</v>
      </c>
      <c r="E177" s="116">
        <v>0</v>
      </c>
      <c r="F177" s="116">
        <v>0</v>
      </c>
      <c r="G177" s="83">
        <f>SUM(E177:F177)*C177</f>
        <v>0</v>
      </c>
    </row>
    <row r="178" spans="1:7" x14ac:dyDescent="0.2">
      <c r="A178" s="112" t="s">
        <v>120</v>
      </c>
      <c r="B178" s="113" t="s">
        <v>312</v>
      </c>
      <c r="C178" s="37"/>
      <c r="D178" s="38" t="s">
        <v>308</v>
      </c>
      <c r="E178" s="114"/>
      <c r="F178" s="114"/>
      <c r="G178" s="83"/>
    </row>
    <row r="179" spans="1:7" x14ac:dyDescent="0.2">
      <c r="A179" s="112" t="s">
        <v>121</v>
      </c>
      <c r="B179" s="113" t="s">
        <v>313</v>
      </c>
      <c r="C179" s="37">
        <v>1</v>
      </c>
      <c r="D179" s="38" t="s">
        <v>85</v>
      </c>
      <c r="E179" s="116">
        <v>0</v>
      </c>
      <c r="F179" s="116">
        <v>0</v>
      </c>
      <c r="G179" s="83">
        <f>SUM(E179:F179)*C179</f>
        <v>0</v>
      </c>
    </row>
    <row r="180" spans="1:7" x14ac:dyDescent="0.2">
      <c r="A180" s="112" t="s">
        <v>122</v>
      </c>
      <c r="B180" s="113" t="s">
        <v>314</v>
      </c>
      <c r="C180" s="37"/>
      <c r="D180" s="38"/>
      <c r="E180" s="114"/>
      <c r="F180" s="114"/>
      <c r="G180" s="83"/>
    </row>
    <row r="181" spans="1:7" x14ac:dyDescent="0.2">
      <c r="A181" s="112" t="s">
        <v>123</v>
      </c>
      <c r="B181" s="113" t="s">
        <v>315</v>
      </c>
      <c r="C181" s="37">
        <v>1800</v>
      </c>
      <c r="D181" s="38" t="s">
        <v>65</v>
      </c>
      <c r="E181" s="116">
        <v>0</v>
      </c>
      <c r="F181" s="116">
        <v>0</v>
      </c>
      <c r="G181" s="83">
        <f t="shared" ref="G181:G188" si="23">SUM(E181:F181)*C181</f>
        <v>0</v>
      </c>
    </row>
    <row r="182" spans="1:7" x14ac:dyDescent="0.2">
      <c r="A182" s="112" t="s">
        <v>124</v>
      </c>
      <c r="B182" s="113" t="s">
        <v>316</v>
      </c>
      <c r="C182" s="37">
        <v>300</v>
      </c>
      <c r="D182" s="38" t="s">
        <v>65</v>
      </c>
      <c r="E182" s="116">
        <v>0</v>
      </c>
      <c r="F182" s="116">
        <v>0</v>
      </c>
      <c r="G182" s="83">
        <f t="shared" si="23"/>
        <v>0</v>
      </c>
    </row>
    <row r="183" spans="1:7" x14ac:dyDescent="0.2">
      <c r="A183" s="112" t="s">
        <v>317</v>
      </c>
      <c r="B183" s="113" t="s">
        <v>318</v>
      </c>
      <c r="C183" s="37">
        <v>6</v>
      </c>
      <c r="D183" s="38" t="s">
        <v>65</v>
      </c>
      <c r="E183" s="116">
        <v>0</v>
      </c>
      <c r="F183" s="116">
        <v>0</v>
      </c>
      <c r="G183" s="83">
        <f t="shared" si="23"/>
        <v>0</v>
      </c>
    </row>
    <row r="184" spans="1:7" x14ac:dyDescent="0.2">
      <c r="A184" s="112" t="s">
        <v>319</v>
      </c>
      <c r="B184" s="113" t="s">
        <v>320</v>
      </c>
      <c r="C184" s="37">
        <v>2</v>
      </c>
      <c r="D184" s="38" t="s">
        <v>85</v>
      </c>
      <c r="E184" s="116">
        <v>0</v>
      </c>
      <c r="F184" s="116">
        <v>0</v>
      </c>
      <c r="G184" s="83">
        <f t="shared" si="23"/>
        <v>0</v>
      </c>
    </row>
    <row r="185" spans="1:7" ht="25.5" x14ac:dyDescent="0.2">
      <c r="A185" s="112" t="s">
        <v>321</v>
      </c>
      <c r="B185" s="113" t="s">
        <v>322</v>
      </c>
      <c r="C185" s="37">
        <v>50</v>
      </c>
      <c r="D185" s="38" t="s">
        <v>65</v>
      </c>
      <c r="E185" s="116">
        <v>0</v>
      </c>
      <c r="F185" s="116">
        <v>0</v>
      </c>
      <c r="G185" s="83">
        <f t="shared" si="23"/>
        <v>0</v>
      </c>
    </row>
    <row r="186" spans="1:7" ht="25.5" x14ac:dyDescent="0.2">
      <c r="A186" s="112" t="s">
        <v>323</v>
      </c>
      <c r="B186" s="113" t="s">
        <v>324</v>
      </c>
      <c r="C186" s="37">
        <v>24</v>
      </c>
      <c r="D186" s="38" t="s">
        <v>85</v>
      </c>
      <c r="E186" s="116">
        <v>0</v>
      </c>
      <c r="F186" s="116">
        <v>0</v>
      </c>
      <c r="G186" s="83">
        <f t="shared" si="23"/>
        <v>0</v>
      </c>
    </row>
    <row r="187" spans="1:7" ht="25.5" x14ac:dyDescent="0.2">
      <c r="A187" s="112" t="s">
        <v>325</v>
      </c>
      <c r="B187" s="113" t="s">
        <v>326</v>
      </c>
      <c r="C187" s="37">
        <v>50</v>
      </c>
      <c r="D187" s="38" t="s">
        <v>65</v>
      </c>
      <c r="E187" s="116">
        <v>0</v>
      </c>
      <c r="F187" s="116">
        <v>0</v>
      </c>
      <c r="G187" s="83">
        <f t="shared" si="23"/>
        <v>0</v>
      </c>
    </row>
    <row r="188" spans="1:7" ht="25.5" x14ac:dyDescent="0.2">
      <c r="A188" s="112" t="s">
        <v>327</v>
      </c>
      <c r="B188" s="113" t="s">
        <v>328</v>
      </c>
      <c r="C188" s="37">
        <v>24</v>
      </c>
      <c r="D188" s="38" t="s">
        <v>85</v>
      </c>
      <c r="E188" s="116">
        <v>0</v>
      </c>
      <c r="F188" s="116">
        <v>0</v>
      </c>
      <c r="G188" s="83">
        <f t="shared" si="23"/>
        <v>0</v>
      </c>
    </row>
    <row r="189" spans="1:7" ht="20.25" customHeight="1" x14ac:dyDescent="0.2">
      <c r="A189" s="110">
        <v>8</v>
      </c>
      <c r="B189" s="111" t="s">
        <v>329</v>
      </c>
      <c r="C189" s="99" t="s">
        <v>308</v>
      </c>
      <c r="D189" s="100"/>
      <c r="E189" s="101"/>
      <c r="F189" s="101"/>
      <c r="G189" s="101"/>
    </row>
    <row r="190" spans="1:7" x14ac:dyDescent="0.2">
      <c r="A190" s="112" t="s">
        <v>125</v>
      </c>
      <c r="B190" s="113" t="s">
        <v>330</v>
      </c>
      <c r="C190" s="37">
        <v>50</v>
      </c>
      <c r="D190" s="38" t="s">
        <v>85</v>
      </c>
      <c r="E190" s="116">
        <v>0</v>
      </c>
      <c r="F190" s="116">
        <v>0</v>
      </c>
      <c r="G190" s="83">
        <f t="shared" ref="G190:G198" si="24">SUM(E190:F190)*C190</f>
        <v>0</v>
      </c>
    </row>
    <row r="191" spans="1:7" x14ac:dyDescent="0.2">
      <c r="A191" s="112" t="s">
        <v>126</v>
      </c>
      <c r="B191" s="113" t="s">
        <v>331</v>
      </c>
      <c r="C191" s="37">
        <v>2</v>
      </c>
      <c r="D191" s="38" t="s">
        <v>85</v>
      </c>
      <c r="E191" s="115" t="s">
        <v>143</v>
      </c>
      <c r="F191" s="116">
        <v>0</v>
      </c>
      <c r="G191" s="83">
        <f t="shared" si="24"/>
        <v>0</v>
      </c>
    </row>
    <row r="192" spans="1:7" x14ac:dyDescent="0.2">
      <c r="A192" s="112" t="s">
        <v>127</v>
      </c>
      <c r="B192" s="113" t="s">
        <v>332</v>
      </c>
      <c r="C192" s="37">
        <v>2</v>
      </c>
      <c r="D192" s="38" t="s">
        <v>85</v>
      </c>
      <c r="E192" s="115" t="s">
        <v>143</v>
      </c>
      <c r="F192" s="116">
        <v>0</v>
      </c>
      <c r="G192" s="83">
        <f t="shared" si="24"/>
        <v>0</v>
      </c>
    </row>
    <row r="193" spans="1:7" x14ac:dyDescent="0.2">
      <c r="A193" s="112" t="s">
        <v>128</v>
      </c>
      <c r="B193" s="113" t="s">
        <v>333</v>
      </c>
      <c r="C193" s="37">
        <v>5</v>
      </c>
      <c r="D193" s="38" t="s">
        <v>85</v>
      </c>
      <c r="E193" s="115" t="s">
        <v>143</v>
      </c>
      <c r="F193" s="116">
        <v>0</v>
      </c>
      <c r="G193" s="83">
        <f t="shared" si="24"/>
        <v>0</v>
      </c>
    </row>
    <row r="194" spans="1:7" x14ac:dyDescent="0.2">
      <c r="A194" s="112" t="s">
        <v>129</v>
      </c>
      <c r="B194" s="113" t="s">
        <v>334</v>
      </c>
      <c r="C194" s="37">
        <v>1</v>
      </c>
      <c r="D194" s="38" t="s">
        <v>106</v>
      </c>
      <c r="E194" s="116">
        <v>0</v>
      </c>
      <c r="F194" s="116">
        <v>0</v>
      </c>
      <c r="G194" s="83">
        <f t="shared" si="24"/>
        <v>0</v>
      </c>
    </row>
    <row r="195" spans="1:7" x14ac:dyDescent="0.2">
      <c r="A195" s="112" t="s">
        <v>335</v>
      </c>
      <c r="B195" s="113" t="s">
        <v>336</v>
      </c>
      <c r="C195" s="37">
        <v>1</v>
      </c>
      <c r="D195" s="38" t="s">
        <v>106</v>
      </c>
      <c r="E195" s="115" t="s">
        <v>143</v>
      </c>
      <c r="F195" s="116">
        <v>0</v>
      </c>
      <c r="G195" s="83">
        <f t="shared" si="24"/>
        <v>0</v>
      </c>
    </row>
    <row r="196" spans="1:7" x14ac:dyDescent="0.2">
      <c r="A196" s="112" t="s">
        <v>337</v>
      </c>
      <c r="B196" s="113" t="s">
        <v>338</v>
      </c>
      <c r="C196" s="37">
        <v>14</v>
      </c>
      <c r="D196" s="38" t="s">
        <v>106</v>
      </c>
      <c r="E196" s="115" t="s">
        <v>143</v>
      </c>
      <c r="F196" s="116">
        <v>0</v>
      </c>
      <c r="G196" s="83">
        <f t="shared" si="24"/>
        <v>0</v>
      </c>
    </row>
    <row r="197" spans="1:7" x14ac:dyDescent="0.2">
      <c r="A197" s="112" t="s">
        <v>339</v>
      </c>
      <c r="B197" s="113" t="s">
        <v>340</v>
      </c>
      <c r="C197" s="37">
        <v>1</v>
      </c>
      <c r="D197" s="38" t="s">
        <v>106</v>
      </c>
      <c r="E197" s="115" t="s">
        <v>143</v>
      </c>
      <c r="F197" s="116">
        <v>0</v>
      </c>
      <c r="G197" s="83">
        <f t="shared" si="24"/>
        <v>0</v>
      </c>
    </row>
    <row r="198" spans="1:7" ht="25.5" x14ac:dyDescent="0.2">
      <c r="A198" s="112" t="s">
        <v>341</v>
      </c>
      <c r="B198" s="113" t="s">
        <v>342</v>
      </c>
      <c r="C198" s="37">
        <v>14</v>
      </c>
      <c r="D198" s="38" t="s">
        <v>106</v>
      </c>
      <c r="E198" s="116">
        <v>0</v>
      </c>
      <c r="F198" s="116">
        <v>0</v>
      </c>
      <c r="G198" s="83">
        <f t="shared" si="24"/>
        <v>0</v>
      </c>
    </row>
    <row r="199" spans="1:7" ht="15.75" thickBot="1" x14ac:dyDescent="0.25">
      <c r="A199" s="102"/>
      <c r="B199" s="139" t="s">
        <v>343</v>
      </c>
      <c r="C199" s="139"/>
      <c r="D199" s="140"/>
      <c r="E199" s="103">
        <f>SUMPRODUCT(E95:E198,$C95:$C198)</f>
        <v>0</v>
      </c>
      <c r="F199" s="77">
        <f>SUMPRODUCT(F95:F198,$C95:$C198)</f>
        <v>0</v>
      </c>
      <c r="G199" s="89">
        <f>SUM(G95:G198)</f>
        <v>0</v>
      </c>
    </row>
    <row r="200" spans="1:7" ht="15.75" thickBot="1" x14ac:dyDescent="0.25">
      <c r="A200" s="105"/>
      <c r="B200" s="134" t="s">
        <v>82</v>
      </c>
      <c r="C200" s="134"/>
      <c r="D200" s="134"/>
      <c r="E200" s="74">
        <f>SUM(E65,E93,E199)</f>
        <v>0</v>
      </c>
      <c r="F200" s="74">
        <f>SUM(F65,F93,F199)</f>
        <v>0</v>
      </c>
      <c r="G200" s="84">
        <f>SUM(G65,G93,G199)</f>
        <v>0</v>
      </c>
    </row>
    <row r="201" spans="1:7" ht="15.75" thickBot="1" x14ac:dyDescent="0.25">
      <c r="A201" s="105"/>
      <c r="B201" s="134" t="s">
        <v>83</v>
      </c>
      <c r="C201" s="134"/>
      <c r="D201" s="134"/>
      <c r="E201" s="74">
        <f>TRUNC(E200*(1+$G$3),2)</f>
        <v>0</v>
      </c>
      <c r="F201" s="74">
        <f>TRUNC(F200*(1+$G$3),2)</f>
        <v>0</v>
      </c>
      <c r="G201" s="84">
        <f>TRUNC(G200*(1+$G$3),2)</f>
        <v>0</v>
      </c>
    </row>
    <row r="202" spans="1:7" x14ac:dyDescent="0.2">
      <c r="C202" s="104"/>
    </row>
    <row r="210" spans="3:5" x14ac:dyDescent="0.2">
      <c r="C210" s="133"/>
      <c r="D210" s="133"/>
      <c r="E210" s="133"/>
    </row>
    <row r="211" spans="3:5" x14ac:dyDescent="0.2">
      <c r="C211" s="91"/>
      <c r="D211" s="91"/>
      <c r="E211" s="91"/>
    </row>
  </sheetData>
  <sheetProtection password="F6F2" sheet="1" selectLockedCells="1"/>
  <mergeCells count="27">
    <mergeCell ref="G14:G15"/>
    <mergeCell ref="D11:G11"/>
    <mergeCell ref="B65:D65"/>
    <mergeCell ref="B93:D93"/>
    <mergeCell ref="B199:D199"/>
    <mergeCell ref="C210:E210"/>
    <mergeCell ref="B201:D201"/>
    <mergeCell ref="B200:D200"/>
    <mergeCell ref="A5:D5"/>
    <mergeCell ref="D10:E10"/>
    <mergeCell ref="E5:F5"/>
    <mergeCell ref="A1:G1"/>
    <mergeCell ref="B14:B15"/>
    <mergeCell ref="D14:D15"/>
    <mergeCell ref="A9:G9"/>
    <mergeCell ref="C14:C15"/>
    <mergeCell ref="A14:A15"/>
    <mergeCell ref="E14:F14"/>
    <mergeCell ref="A8:G8"/>
    <mergeCell ref="A12:G12"/>
    <mergeCell ref="E2:F2"/>
    <mergeCell ref="E3:F3"/>
    <mergeCell ref="E4:F4"/>
    <mergeCell ref="A6:D6"/>
    <mergeCell ref="A2:D2"/>
    <mergeCell ref="A3:D3"/>
    <mergeCell ref="A4:D4"/>
  </mergeCells>
  <conditionalFormatting sqref="B13 F13:G13 A55:A64">
    <cfRule type="containsText" dxfId="76" priority="969" stopIfTrue="1" operator="containsText" text="x,xx">
      <formula>NOT(ISERROR(SEARCH("x,xx",A13)))</formula>
    </cfRule>
  </conditionalFormatting>
  <conditionalFormatting sqref="B200">
    <cfRule type="containsText" dxfId="75" priority="657" stopIfTrue="1" operator="containsText" text="x,xx">
      <formula>NOT(ISERROR(SEARCH("x,xx",B200)))</formula>
    </cfRule>
  </conditionalFormatting>
  <conditionalFormatting sqref="B201">
    <cfRule type="containsText" dxfId="74" priority="656" stopIfTrue="1" operator="containsText" text="x,xx">
      <formula>NOT(ISERROR(SEARCH("x,xx",B201)))</formula>
    </cfRule>
  </conditionalFormatting>
  <conditionalFormatting sqref="B24:B27">
    <cfRule type="containsText" dxfId="73" priority="320" stopIfTrue="1" operator="containsText" text="x,xx">
      <formula>NOT(ISERROR(SEARCH("x,xx",B24)))</formula>
    </cfRule>
  </conditionalFormatting>
  <conditionalFormatting sqref="F24:F27">
    <cfRule type="containsText" dxfId="72" priority="321" stopIfTrue="1" operator="containsText" text="x,xx">
      <formula>NOT(ISERROR(SEARCH("x,xx",F24)))</formula>
    </cfRule>
  </conditionalFormatting>
  <conditionalFormatting sqref="F19:F22">
    <cfRule type="containsText" dxfId="71" priority="315" stopIfTrue="1" operator="containsText" text="x,xx">
      <formula>NOT(ISERROR(SEARCH("x,xx",F19)))</formula>
    </cfRule>
  </conditionalFormatting>
  <conditionalFormatting sqref="B20:B22">
    <cfRule type="containsText" dxfId="70" priority="314" stopIfTrue="1" operator="containsText" text="x,xx">
      <formula>NOT(ISERROR(SEARCH("x,xx",B20)))</formula>
    </cfRule>
  </conditionalFormatting>
  <conditionalFormatting sqref="F32 B32">
    <cfRule type="containsText" dxfId="69" priority="198" stopIfTrue="1" operator="containsText" text="x,xx">
      <formula>NOT(ISERROR(SEARCH("x,xx",B32)))</formula>
    </cfRule>
  </conditionalFormatting>
  <conditionalFormatting sqref="F17 B17 A18">
    <cfRule type="containsText" dxfId="68" priority="210" stopIfTrue="1" operator="containsText" text="x,xx">
      <formula>NOT(ISERROR(SEARCH("x,xx",A17)))</formula>
    </cfRule>
  </conditionalFormatting>
  <conditionalFormatting sqref="B23">
    <cfRule type="containsText" dxfId="67" priority="205" stopIfTrue="1" operator="containsText" text="x,xx">
      <formula>NOT(ISERROR(SEARCH("x,xx",B23)))</formula>
    </cfRule>
  </conditionalFormatting>
  <conditionalFormatting sqref="F29:F31">
    <cfRule type="containsText" dxfId="66" priority="199" stopIfTrue="1" operator="containsText" text="x,xx">
      <formula>NOT(ISERROR(SEARCH("x,xx",F29)))</formula>
    </cfRule>
  </conditionalFormatting>
  <conditionalFormatting sqref="A33:A36">
    <cfRule type="containsText" dxfId="65" priority="197" stopIfTrue="1" operator="containsText" text="x,xx">
      <formula>NOT(ISERROR(SEARCH("x,xx",A33)))</formula>
    </cfRule>
  </conditionalFormatting>
  <conditionalFormatting sqref="F33:F36">
    <cfRule type="containsText" dxfId="64" priority="196" stopIfTrue="1" operator="containsText" text="x,xx">
      <formula>NOT(ISERROR(SEARCH("x,xx",F33)))</formula>
    </cfRule>
  </conditionalFormatting>
  <conditionalFormatting sqref="A16:G16">
    <cfRule type="containsText" dxfId="63" priority="209" stopIfTrue="1" operator="containsText" text="x,xx">
      <formula>NOT(ISERROR(SEARCH("x,xx",A16)))</formula>
    </cfRule>
  </conditionalFormatting>
  <conditionalFormatting sqref="B19">
    <cfRule type="containsText" dxfId="62" priority="206" stopIfTrue="1" operator="containsText" text="x,xx">
      <formula>NOT(ISERROR(SEARCH("x,xx",B19)))</formula>
    </cfRule>
  </conditionalFormatting>
  <conditionalFormatting sqref="F18">
    <cfRule type="containsText" dxfId="61" priority="207" stopIfTrue="1" operator="containsText" text="x,xx">
      <formula>NOT(ISERROR(SEARCH("x,xx",F18)))</formula>
    </cfRule>
  </conditionalFormatting>
  <conditionalFormatting sqref="A29:A31">
    <cfRule type="containsText" dxfId="60" priority="200" stopIfTrue="1" operator="containsText" text="x,xx">
      <formula>NOT(ISERROR(SEARCH("x,xx",A29)))</formula>
    </cfRule>
  </conditionalFormatting>
  <conditionalFormatting sqref="F28 B28">
    <cfRule type="containsText" dxfId="59" priority="201" stopIfTrue="1" operator="containsText" text="x,xx">
      <formula>NOT(ISERROR(SEARCH("x,xx",B28)))</formula>
    </cfRule>
  </conditionalFormatting>
  <conditionalFormatting sqref="B54">
    <cfRule type="containsText" dxfId="58" priority="158" stopIfTrue="1" operator="containsText" text="x,xx">
      <formula>NOT(ISERROR(SEARCH("x,xx",B54)))</formula>
    </cfRule>
  </conditionalFormatting>
  <conditionalFormatting sqref="F38:F39">
    <cfRule type="containsText" dxfId="57" priority="154" stopIfTrue="1" operator="containsText" text="x,xx">
      <formula>NOT(ISERROR(SEARCH("x,xx",F38)))</formula>
    </cfRule>
  </conditionalFormatting>
  <conditionalFormatting sqref="F48 B48">
    <cfRule type="containsText" dxfId="56" priority="161" stopIfTrue="1" operator="containsText" text="x,xx">
      <formula>NOT(ISERROR(SEARCH("x,xx",B48)))</formula>
    </cfRule>
  </conditionalFormatting>
  <conditionalFormatting sqref="F63 B63">
    <cfRule type="containsText" dxfId="55" priority="156" stopIfTrue="1" operator="containsText" text="x,xx">
      <formula>NOT(ISERROR(SEARCH("x,xx",B63)))</formula>
    </cfRule>
  </conditionalFormatting>
  <conditionalFormatting sqref="F50 B50">
    <cfRule type="containsText" dxfId="54" priority="159" stopIfTrue="1" operator="containsText" text="x,xx">
      <formula>NOT(ISERROR(SEARCH("x,xx",B50)))</formula>
    </cfRule>
  </conditionalFormatting>
  <conditionalFormatting sqref="A49">
    <cfRule type="containsText" dxfId="53" priority="149" stopIfTrue="1" operator="containsText" text="x,xx">
      <formula>NOT(ISERROR(SEARCH("x,xx",A49)))</formula>
    </cfRule>
  </conditionalFormatting>
  <conditionalFormatting sqref="F37 B37">
    <cfRule type="containsText" dxfId="52" priority="164" stopIfTrue="1" operator="containsText" text="x,xx">
      <formula>NOT(ISERROR(SEARCH("x,xx",B37)))</formula>
    </cfRule>
  </conditionalFormatting>
  <conditionalFormatting sqref="F40 B40">
    <cfRule type="containsText" dxfId="51" priority="163" stopIfTrue="1" operator="containsText" text="x,xx">
      <formula>NOT(ISERROR(SEARCH("x,xx",B40)))</formula>
    </cfRule>
  </conditionalFormatting>
  <conditionalFormatting sqref="F43 B43">
    <cfRule type="containsText" dxfId="50" priority="162" stopIfTrue="1" operator="containsText" text="x,xx">
      <formula>NOT(ISERROR(SEARCH("x,xx",B43)))</formula>
    </cfRule>
  </conditionalFormatting>
  <conditionalFormatting sqref="A38:A39">
    <cfRule type="containsText" dxfId="49" priority="155" stopIfTrue="1" operator="containsText" text="x,xx">
      <formula>NOT(ISERROR(SEARCH("x,xx",A38)))</formula>
    </cfRule>
  </conditionalFormatting>
  <conditionalFormatting sqref="A41:A42">
    <cfRule type="containsText" dxfId="48" priority="153" stopIfTrue="1" operator="containsText" text="x,xx">
      <formula>NOT(ISERROR(SEARCH("x,xx",A41)))</formula>
    </cfRule>
  </conditionalFormatting>
  <conditionalFormatting sqref="F41:F42">
    <cfRule type="containsText" dxfId="47" priority="152" stopIfTrue="1" operator="containsText" text="x,xx">
      <formula>NOT(ISERROR(SEARCH("x,xx",F41)))</formula>
    </cfRule>
  </conditionalFormatting>
  <conditionalFormatting sqref="A44:A47">
    <cfRule type="containsText" dxfId="46" priority="151" stopIfTrue="1" operator="containsText" text="x,xx">
      <formula>NOT(ISERROR(SEARCH("x,xx",A44)))</formula>
    </cfRule>
  </conditionalFormatting>
  <conditionalFormatting sqref="F44:F47">
    <cfRule type="containsText" dxfId="45" priority="150" stopIfTrue="1" operator="containsText" text="x,xx">
      <formula>NOT(ISERROR(SEARCH("x,xx",F44)))</formula>
    </cfRule>
  </conditionalFormatting>
  <conditionalFormatting sqref="F49">
    <cfRule type="containsText" dxfId="44" priority="148" stopIfTrue="1" operator="containsText" text="x,xx">
      <formula>NOT(ISERROR(SEARCH("x,xx",F49)))</formula>
    </cfRule>
  </conditionalFormatting>
  <conditionalFormatting sqref="A51:A53">
    <cfRule type="containsText" dxfId="43" priority="145" stopIfTrue="1" operator="containsText" text="x,xx">
      <formula>NOT(ISERROR(SEARCH("x,xx",A51)))</formula>
    </cfRule>
  </conditionalFormatting>
  <conditionalFormatting sqref="F51:F53">
    <cfRule type="containsText" dxfId="42" priority="144" stopIfTrue="1" operator="containsText" text="x,xx">
      <formula>NOT(ISERROR(SEARCH("x,xx",F51)))</formula>
    </cfRule>
  </conditionalFormatting>
  <conditionalFormatting sqref="F55:F59">
    <cfRule type="containsText" dxfId="41" priority="142" stopIfTrue="1" operator="containsText" text="x,xx">
      <formula>NOT(ISERROR(SEARCH("x,xx",F55)))</formula>
    </cfRule>
  </conditionalFormatting>
  <conditionalFormatting sqref="F60:F62">
    <cfRule type="containsText" dxfId="40" priority="140" stopIfTrue="1" operator="containsText" text="x,xx">
      <formula>NOT(ISERROR(SEARCH("x,xx",F60)))</formula>
    </cfRule>
  </conditionalFormatting>
  <conditionalFormatting sqref="F64">
    <cfRule type="containsText" dxfId="39" priority="138" stopIfTrue="1" operator="containsText" text="x,xx">
      <formula>NOT(ISERROR(SEARCH("x,xx",F64)))</formula>
    </cfRule>
  </conditionalFormatting>
  <conditionalFormatting sqref="F190:F198">
    <cfRule type="containsText" dxfId="38" priority="25" stopIfTrue="1" operator="containsText" text="x,xx">
      <formula>NOT(ISERROR(SEARCH("x,xx",F190)))</formula>
    </cfRule>
  </conditionalFormatting>
  <conditionalFormatting sqref="B93">
    <cfRule type="containsText" dxfId="37" priority="84" stopIfTrue="1" operator="containsText" text="x,xx">
      <formula>NOT(ISERROR(SEARCH("x,xx",B93)))</formula>
    </cfRule>
  </conditionalFormatting>
  <conditionalFormatting sqref="A164:A171">
    <cfRule type="containsText" dxfId="36" priority="32" stopIfTrue="1" operator="containsText" text="x,xx">
      <formula>NOT(ISERROR(SEARCH("x,xx",A164)))</formula>
    </cfRule>
  </conditionalFormatting>
  <conditionalFormatting sqref="F164:F171">
    <cfRule type="containsText" dxfId="35" priority="31" stopIfTrue="1" operator="containsText" text="x,xx">
      <formula>NOT(ISERROR(SEARCH("x,xx",F164)))</formula>
    </cfRule>
  </conditionalFormatting>
  <conditionalFormatting sqref="F73:F88">
    <cfRule type="containsText" dxfId="34" priority="91" stopIfTrue="1" operator="containsText" text="x,xx">
      <formula>NOT(ISERROR(SEARCH("x,xx",F73)))</formula>
    </cfRule>
  </conditionalFormatting>
  <conditionalFormatting sqref="F89 B89">
    <cfRule type="containsText" dxfId="33" priority="88" stopIfTrue="1" operator="containsText" text="x,xx">
      <formula>NOT(ISERROR(SEARCH("x,xx",B89)))</formula>
    </cfRule>
  </conditionalFormatting>
  <conditionalFormatting sqref="A90:A92">
    <cfRule type="containsText" dxfId="32" priority="87" stopIfTrue="1" operator="containsText" text="x,xx">
      <formula>NOT(ISERROR(SEARCH("x,xx",A90)))</formula>
    </cfRule>
  </conditionalFormatting>
  <conditionalFormatting sqref="B94">
    <cfRule type="containsText" dxfId="31" priority="50" stopIfTrue="1" operator="containsText" text="x,xx">
      <formula>NOT(ISERROR(SEARCH("x,xx",B94)))</formula>
    </cfRule>
  </conditionalFormatting>
  <conditionalFormatting sqref="F163 B163">
    <cfRule type="containsText" dxfId="30" priority="33" stopIfTrue="1" operator="containsText" text="x,xx">
      <formula>NOT(ISERROR(SEARCH("x,xx",B163)))</formula>
    </cfRule>
  </conditionalFormatting>
  <conditionalFormatting sqref="A173:A188">
    <cfRule type="containsText" dxfId="29" priority="29" stopIfTrue="1" operator="containsText" text="x,xx">
      <formula>NOT(ISERROR(SEARCH("x,xx",A173)))</formula>
    </cfRule>
  </conditionalFormatting>
  <conditionalFormatting sqref="A190:A198">
    <cfRule type="containsText" dxfId="28" priority="26" stopIfTrue="1" operator="containsText" text="x,xx">
      <formula>NOT(ISERROR(SEARCH("x,xx",A190)))</formula>
    </cfRule>
  </conditionalFormatting>
  <conditionalFormatting sqref="B65">
    <cfRule type="containsText" dxfId="27" priority="101" stopIfTrue="1" operator="containsText" text="x,xx">
      <formula>NOT(ISERROR(SEARCH("x,xx",B65)))</formula>
    </cfRule>
  </conditionalFormatting>
  <conditionalFormatting sqref="B66">
    <cfRule type="containsText" dxfId="26" priority="99" stopIfTrue="1" operator="containsText" text="x,xx">
      <formula>NOT(ISERROR(SEARCH("x,xx",B66)))</formula>
    </cfRule>
  </conditionalFormatting>
  <conditionalFormatting sqref="F67 B67">
    <cfRule type="containsText" dxfId="25" priority="98" stopIfTrue="1" operator="containsText" text="x,xx">
      <formula>NOT(ISERROR(SEARCH("x,xx",B67)))</formula>
    </cfRule>
  </conditionalFormatting>
  <conditionalFormatting sqref="A68:A71">
    <cfRule type="containsText" dxfId="24" priority="97" stopIfTrue="1" operator="containsText" text="x,xx">
      <formula>NOT(ISERROR(SEARCH("x,xx",A68)))</formula>
    </cfRule>
  </conditionalFormatting>
  <conditionalFormatting sqref="F68:F71">
    <cfRule type="containsText" dxfId="23" priority="96" stopIfTrue="1" operator="containsText" text="x,xx">
      <formula>NOT(ISERROR(SEARCH("x,xx",F68)))</formula>
    </cfRule>
  </conditionalFormatting>
  <conditionalFormatting sqref="F189 B189">
    <cfRule type="containsText" dxfId="22" priority="27" stopIfTrue="1" operator="containsText" text="x,xx">
      <formula>NOT(ISERROR(SEARCH("x,xx",B189)))</formula>
    </cfRule>
  </conditionalFormatting>
  <conditionalFormatting sqref="F72 B72">
    <cfRule type="containsText" dxfId="21" priority="93" stopIfTrue="1" operator="containsText" text="x,xx">
      <formula>NOT(ISERROR(SEARCH("x,xx",B72)))</formula>
    </cfRule>
  </conditionalFormatting>
  <conditionalFormatting sqref="A73:A88">
    <cfRule type="containsText" dxfId="20" priority="92" stopIfTrue="1" operator="containsText" text="x,xx">
      <formula>NOT(ISERROR(SEARCH("x,xx",A73)))</formula>
    </cfRule>
  </conditionalFormatting>
  <conditionalFormatting sqref="F172 B172">
    <cfRule type="containsText" dxfId="19" priority="30" stopIfTrue="1" operator="containsText" text="x,xx">
      <formula>NOT(ISERROR(SEARCH("x,xx",B172)))</formula>
    </cfRule>
  </conditionalFormatting>
  <conditionalFormatting sqref="F90:F92">
    <cfRule type="containsText" dxfId="18" priority="86" stopIfTrue="1" operator="containsText" text="x,xx">
      <formula>NOT(ISERROR(SEARCH("x,xx",F90)))</formula>
    </cfRule>
  </conditionalFormatting>
  <conditionalFormatting sqref="B199">
    <cfRule type="containsText" dxfId="17" priority="82" stopIfTrue="1" operator="containsText" text="x,xx">
      <formula>NOT(ISERROR(SEARCH("x,xx",B199)))</formula>
    </cfRule>
  </conditionalFormatting>
  <conditionalFormatting sqref="F96:F112 F114:F115">
    <cfRule type="containsText" dxfId="16" priority="46" stopIfTrue="1" operator="containsText" text="x,xx">
      <formula>NOT(ISERROR(SEARCH("x,xx",F96)))</formula>
    </cfRule>
  </conditionalFormatting>
  <conditionalFormatting sqref="A146:A162">
    <cfRule type="containsText" dxfId="15" priority="35" stopIfTrue="1" operator="containsText" text="x,xx">
      <formula>NOT(ISERROR(SEARCH("x,xx",A146)))</formula>
    </cfRule>
  </conditionalFormatting>
  <conditionalFormatting sqref="F146:F161">
    <cfRule type="containsText" dxfId="14" priority="34" stopIfTrue="1" operator="containsText" text="x,xx">
      <formula>NOT(ISERROR(SEARCH("x,xx",F146)))</formula>
    </cfRule>
  </conditionalFormatting>
  <conditionalFormatting sqref="A136:A144">
    <cfRule type="containsText" dxfId="13" priority="38" stopIfTrue="1" operator="containsText" text="x,xx">
      <formula>NOT(ISERROR(SEARCH("x,xx",A136)))</formula>
    </cfRule>
  </conditionalFormatting>
  <conditionalFormatting sqref="F95 B95">
    <cfRule type="containsText" dxfId="12" priority="48" stopIfTrue="1" operator="containsText" text="x,xx">
      <formula>NOT(ISERROR(SEARCH("x,xx",B95)))</formula>
    </cfRule>
  </conditionalFormatting>
  <conditionalFormatting sqref="A96:A115">
    <cfRule type="containsText" dxfId="11" priority="47" stopIfTrue="1" operator="containsText" text="x,xx">
      <formula>NOT(ISERROR(SEARCH("x,xx",A96)))</formula>
    </cfRule>
  </conditionalFormatting>
  <conditionalFormatting sqref="F116 B116">
    <cfRule type="containsText" dxfId="10" priority="45" stopIfTrue="1" operator="containsText" text="x,xx">
      <formula>NOT(ISERROR(SEARCH("x,xx",B116)))</formula>
    </cfRule>
  </conditionalFormatting>
  <conditionalFormatting sqref="A117:A128">
    <cfRule type="containsText" dxfId="9" priority="44" stopIfTrue="1" operator="containsText" text="x,xx">
      <formula>NOT(ISERROR(SEARCH("x,xx",A117)))</formula>
    </cfRule>
  </conditionalFormatting>
  <conditionalFormatting sqref="F117:F125 F128">
    <cfRule type="containsText" dxfId="8" priority="43" stopIfTrue="1" operator="containsText" text="x,xx">
      <formula>NOT(ISERROR(SEARCH("x,xx",F117)))</formula>
    </cfRule>
  </conditionalFormatting>
  <conditionalFormatting sqref="F129 B129">
    <cfRule type="containsText" dxfId="7" priority="42" stopIfTrue="1" operator="containsText" text="x,xx">
      <formula>NOT(ISERROR(SEARCH("x,xx",B129)))</formula>
    </cfRule>
  </conditionalFormatting>
  <conditionalFormatting sqref="A130:A134">
    <cfRule type="containsText" dxfId="6" priority="41" stopIfTrue="1" operator="containsText" text="x,xx">
      <formula>NOT(ISERROR(SEARCH("x,xx",A130)))</formula>
    </cfRule>
  </conditionalFormatting>
  <conditionalFormatting sqref="F130:F134">
    <cfRule type="containsText" dxfId="5" priority="40" stopIfTrue="1" operator="containsText" text="x,xx">
      <formula>NOT(ISERROR(SEARCH("x,xx",F130)))</formula>
    </cfRule>
  </conditionalFormatting>
  <conditionalFormatting sqref="F135 B135">
    <cfRule type="containsText" dxfId="4" priority="39" stopIfTrue="1" operator="containsText" text="x,xx">
      <formula>NOT(ISERROR(SEARCH("x,xx",B135)))</formula>
    </cfRule>
  </conditionalFormatting>
  <conditionalFormatting sqref="F136:F144">
    <cfRule type="containsText" dxfId="3" priority="37" stopIfTrue="1" operator="containsText" text="x,xx">
      <formula>NOT(ISERROR(SEARCH("x,xx",F136)))</formula>
    </cfRule>
  </conditionalFormatting>
  <conditionalFormatting sqref="F145 B145">
    <cfRule type="containsText" dxfId="2" priority="36" stopIfTrue="1" operator="containsText" text="x,xx">
      <formula>NOT(ISERROR(SEARCH("x,xx",B145)))</formula>
    </cfRule>
  </conditionalFormatting>
  <conditionalFormatting sqref="F173:F188">
    <cfRule type="containsText" dxfId="1" priority="28" stopIfTrue="1" operator="containsText" text="x,xx">
      <formula>NOT(ISERROR(SEARCH("x,xx",F173)))</formula>
    </cfRule>
  </conditionalFormatting>
  <conditionalFormatting sqref="F54">
    <cfRule type="containsText" dxfId="0" priority="21" stopIfTrue="1" operator="containsText" text="x,xx">
      <formula>NOT(ISERROR(SEARCH("x,xx",F54)))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4" fitToHeight="0" orientation="landscape" r:id="rId1"/>
  <headerFooter>
    <oddHeader>&amp;L&amp;G&amp;C&amp;"-,Negrito"&amp;11&amp;K03+054UNIDADE DE ENGENHARIA&amp;R&amp;"-,Negrito"&amp;K03+054PROCESSO Nº 0000503/2020</oddHeader>
    <oddFooter>&amp;R&amp;"-,Regular"&amp;9&amp;K03+039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opLeftCell="A7" zoomScaleNormal="100" zoomScalePageLayoutView="85" workbookViewId="0">
      <selection activeCell="D17" sqref="D17"/>
    </sheetView>
  </sheetViews>
  <sheetFormatPr defaultColWidth="8.85546875" defaultRowHeight="12.75" x14ac:dyDescent="0.2"/>
  <cols>
    <col min="1" max="1" width="10.28515625" style="20" customWidth="1"/>
    <col min="2" max="2" width="6.28515625" style="20" customWidth="1"/>
    <col min="3" max="3" width="43.5703125" style="20" customWidth="1"/>
    <col min="4" max="4" width="11.140625" style="20" customWidth="1"/>
    <col min="5" max="6" width="8.85546875" style="20"/>
    <col min="7" max="7" width="31.42578125" style="20" customWidth="1"/>
    <col min="8" max="8" width="8.85546875" style="20"/>
    <col min="9" max="9" width="10.28515625" style="20" customWidth="1"/>
    <col min="10" max="16384" width="8.85546875" style="20"/>
  </cols>
  <sheetData>
    <row r="1" spans="1:8" x14ac:dyDescent="0.2">
      <c r="A1" s="19"/>
      <c r="B1" s="19"/>
      <c r="C1" s="19"/>
      <c r="D1" s="19"/>
      <c r="E1" s="1"/>
    </row>
    <row r="2" spans="1:8" x14ac:dyDescent="0.2">
      <c r="A2" s="19"/>
      <c r="B2" s="19"/>
      <c r="C2" s="19"/>
      <c r="D2" s="19"/>
      <c r="E2" s="1"/>
    </row>
    <row r="3" spans="1:8" x14ac:dyDescent="0.2">
      <c r="A3" s="19"/>
      <c r="B3" s="19"/>
      <c r="C3" s="19"/>
      <c r="D3" s="19"/>
      <c r="E3" s="1"/>
    </row>
    <row r="4" spans="1:8" ht="12.75" customHeight="1" x14ac:dyDescent="0.2">
      <c r="A4" s="21"/>
      <c r="B4" s="141" t="s">
        <v>46</v>
      </c>
      <c r="C4" s="141"/>
      <c r="D4" s="141"/>
      <c r="E4" s="1"/>
    </row>
    <row r="5" spans="1:8" s="24" customFormat="1" ht="13.5" thickBot="1" x14ac:dyDescent="0.25">
      <c r="A5" s="23"/>
      <c r="B5" s="23"/>
      <c r="C5" s="23"/>
      <c r="D5" s="23"/>
      <c r="E5" s="23"/>
    </row>
    <row r="6" spans="1:8" ht="15" x14ac:dyDescent="0.2">
      <c r="A6" s="2"/>
      <c r="B6" s="68"/>
      <c r="C6" s="69" t="s">
        <v>21</v>
      </c>
      <c r="D6" s="69"/>
      <c r="E6" s="2"/>
      <c r="F6" s="142" t="s">
        <v>45</v>
      </c>
      <c r="G6" s="142"/>
      <c r="H6" s="142"/>
    </row>
    <row r="7" spans="1:8" ht="15" x14ac:dyDescent="0.2">
      <c r="A7" s="1"/>
      <c r="B7" s="51">
        <v>1</v>
      </c>
      <c r="C7" s="55" t="s">
        <v>22</v>
      </c>
      <c r="D7" s="56">
        <v>3.5000000000000003E-2</v>
      </c>
      <c r="E7" s="1"/>
      <c r="F7" s="28" t="s">
        <v>36</v>
      </c>
      <c r="G7" s="28"/>
      <c r="H7" s="28"/>
    </row>
    <row r="8" spans="1:8" ht="15" x14ac:dyDescent="0.2">
      <c r="A8" s="1"/>
      <c r="B8" s="51">
        <v>2</v>
      </c>
      <c r="C8" s="55" t="s">
        <v>23</v>
      </c>
      <c r="D8" s="56">
        <v>8.9999999999999993E-3</v>
      </c>
      <c r="E8" s="1"/>
      <c r="F8" s="28" t="s">
        <v>37</v>
      </c>
      <c r="G8" s="28"/>
      <c r="H8" s="28"/>
    </row>
    <row r="9" spans="1:8" ht="15" x14ac:dyDescent="0.2">
      <c r="A9" s="1"/>
      <c r="B9" s="62">
        <v>3</v>
      </c>
      <c r="C9" s="66" t="s">
        <v>24</v>
      </c>
      <c r="D9" s="67">
        <v>1.26E-2</v>
      </c>
      <c r="E9" s="1"/>
      <c r="F9" s="28" t="s">
        <v>38</v>
      </c>
      <c r="G9" s="28"/>
      <c r="H9" s="28"/>
    </row>
    <row r="10" spans="1:8" ht="15" x14ac:dyDescent="0.2">
      <c r="A10" s="1"/>
      <c r="B10" s="51"/>
      <c r="C10" s="55"/>
      <c r="D10" s="70"/>
      <c r="E10" s="1"/>
      <c r="F10" s="28" t="s">
        <v>39</v>
      </c>
      <c r="G10" s="28"/>
      <c r="H10" s="28"/>
    </row>
    <row r="11" spans="1:8" ht="15" x14ac:dyDescent="0.2">
      <c r="A11" s="1"/>
      <c r="B11" s="93">
        <v>4</v>
      </c>
      <c r="C11" s="57" t="s">
        <v>25</v>
      </c>
      <c r="D11" s="58">
        <v>7.0000000000000007E-2</v>
      </c>
      <c r="E11" s="1"/>
      <c r="F11" s="28" t="s">
        <v>40</v>
      </c>
      <c r="G11" s="28"/>
      <c r="H11" s="28"/>
    </row>
    <row r="12" spans="1:8" ht="15" x14ac:dyDescent="0.2">
      <c r="A12" s="1"/>
      <c r="B12" s="54"/>
      <c r="C12" s="55"/>
      <c r="D12" s="70"/>
      <c r="E12" s="1"/>
      <c r="F12" s="29" t="s">
        <v>41</v>
      </c>
      <c r="G12" s="29"/>
      <c r="H12" s="29"/>
    </row>
    <row r="13" spans="1:8" x14ac:dyDescent="0.2">
      <c r="A13" s="1"/>
      <c r="B13" s="48">
        <v>5</v>
      </c>
      <c r="C13" s="49" t="s">
        <v>26</v>
      </c>
      <c r="D13" s="65">
        <f>SUM(D14:D17)</f>
        <v>8.6499999999999994E-2</v>
      </c>
      <c r="E13" s="1"/>
      <c r="F13" s="30"/>
      <c r="G13" s="30"/>
      <c r="H13" s="30"/>
    </row>
    <row r="14" spans="1:8" ht="13.9" customHeight="1" x14ac:dyDescent="0.2">
      <c r="A14" s="1"/>
      <c r="B14" s="59" t="s">
        <v>27</v>
      </c>
      <c r="C14" s="60" t="s">
        <v>28</v>
      </c>
      <c r="D14" s="61">
        <v>0.03</v>
      </c>
      <c r="E14" s="1"/>
      <c r="F14" s="31"/>
      <c r="G14" s="92"/>
      <c r="H14" s="92"/>
    </row>
    <row r="15" spans="1:8" x14ac:dyDescent="0.2">
      <c r="A15" s="1"/>
      <c r="B15" s="51" t="s">
        <v>29</v>
      </c>
      <c r="C15" s="52" t="s">
        <v>30</v>
      </c>
      <c r="D15" s="53">
        <v>6.4999999999999997E-3</v>
      </c>
      <c r="E15" s="1"/>
      <c r="F15" s="92"/>
      <c r="G15" s="92"/>
      <c r="H15" s="92"/>
    </row>
    <row r="16" spans="1:8" x14ac:dyDescent="0.2">
      <c r="A16" s="1"/>
      <c r="B16" s="51" t="s">
        <v>31</v>
      </c>
      <c r="C16" s="52" t="s">
        <v>32</v>
      </c>
      <c r="D16" s="53">
        <v>0.03</v>
      </c>
      <c r="E16" s="1"/>
      <c r="F16" s="92"/>
      <c r="G16" s="92"/>
      <c r="H16" s="92"/>
    </row>
    <row r="17" spans="1:10" x14ac:dyDescent="0.2">
      <c r="A17" s="1"/>
      <c r="B17" s="62" t="s">
        <v>33</v>
      </c>
      <c r="C17" s="63" t="s">
        <v>34</v>
      </c>
      <c r="D17" s="64">
        <v>0.02</v>
      </c>
      <c r="E17" s="1"/>
      <c r="F17" s="143"/>
      <c r="G17" s="143"/>
      <c r="H17" s="143"/>
    </row>
    <row r="18" spans="1:10" ht="13.9" customHeight="1" x14ac:dyDescent="0.2">
      <c r="A18" s="1"/>
      <c r="B18" s="51"/>
      <c r="C18" s="52"/>
      <c r="D18" s="71"/>
      <c r="E18" s="1"/>
      <c r="F18" s="142" t="s">
        <v>48</v>
      </c>
      <c r="G18" s="142"/>
      <c r="H18" s="142"/>
    </row>
    <row r="19" spans="1:10" x14ac:dyDescent="0.2">
      <c r="A19" s="3"/>
      <c r="B19" s="48">
        <v>6</v>
      </c>
      <c r="C19" s="49" t="s">
        <v>35</v>
      </c>
      <c r="D19" s="50">
        <v>0.01</v>
      </c>
      <c r="E19" s="3"/>
      <c r="F19" s="144" t="s">
        <v>47</v>
      </c>
      <c r="G19" s="144"/>
      <c r="H19" s="144"/>
    </row>
    <row r="20" spans="1:10" x14ac:dyDescent="0.2">
      <c r="A20" s="3"/>
      <c r="B20" s="147"/>
      <c r="C20" s="147"/>
      <c r="D20" s="147"/>
      <c r="E20" s="4"/>
      <c r="F20" s="145"/>
      <c r="G20" s="145"/>
      <c r="H20" s="145"/>
    </row>
    <row r="21" spans="1:10" ht="13.5" thickBot="1" x14ac:dyDescent="0.25">
      <c r="A21" s="3"/>
      <c r="B21" s="45"/>
      <c r="C21" s="46" t="s">
        <v>43</v>
      </c>
      <c r="D21" s="47">
        <f>(((1+D7+D8+D9)*(1+D19)*(1+D11)/(1-D13))-1)</f>
        <v>0.25</v>
      </c>
      <c r="E21" s="4"/>
      <c r="F21" s="145"/>
      <c r="G21" s="145"/>
      <c r="H21" s="145"/>
    </row>
    <row r="22" spans="1:10" x14ac:dyDescent="0.2">
      <c r="A22" s="3"/>
      <c r="D22" s="22"/>
      <c r="E22" s="5"/>
      <c r="F22" s="145"/>
      <c r="G22" s="145"/>
      <c r="H22" s="145"/>
    </row>
    <row r="23" spans="1:10" ht="13.5" thickBot="1" x14ac:dyDescent="0.25">
      <c r="A23" s="3"/>
      <c r="B23" s="44" t="s">
        <v>44</v>
      </c>
      <c r="C23" s="31"/>
      <c r="D23" s="22"/>
      <c r="E23" s="5"/>
      <c r="F23" s="145"/>
      <c r="G23" s="145"/>
      <c r="H23" s="145"/>
    </row>
    <row r="24" spans="1:10" x14ac:dyDescent="0.2">
      <c r="A24" s="3"/>
      <c r="B24" s="148" t="s">
        <v>50</v>
      </c>
      <c r="C24" s="148"/>
      <c r="D24" s="148"/>
      <c r="E24" s="5"/>
      <c r="F24" s="145"/>
      <c r="G24" s="145"/>
      <c r="H24" s="145"/>
    </row>
    <row r="25" spans="1:10" ht="13.5" thickBot="1" x14ac:dyDescent="0.25">
      <c r="B25" s="149" t="s">
        <v>49</v>
      </c>
      <c r="C25" s="149"/>
      <c r="D25" s="149"/>
      <c r="F25" s="146"/>
      <c r="G25" s="146"/>
      <c r="H25" s="146"/>
    </row>
    <row r="27" spans="1:10" x14ac:dyDescent="0.2">
      <c r="A27" s="31"/>
      <c r="B27" s="31"/>
      <c r="C27" s="31"/>
      <c r="D27" s="31"/>
      <c r="E27" s="92"/>
      <c r="F27" s="92"/>
      <c r="G27" s="92"/>
      <c r="H27" s="92"/>
      <c r="I27" s="92"/>
      <c r="J27" s="92"/>
    </row>
    <row r="28" spans="1:10" x14ac:dyDescent="0.2">
      <c r="A28" s="31"/>
      <c r="B28" s="31"/>
      <c r="C28" s="31"/>
      <c r="D28" s="31"/>
      <c r="E28" s="31"/>
      <c r="F28" s="31"/>
      <c r="G28" s="31"/>
      <c r="H28" s="31"/>
      <c r="I28" s="31"/>
    </row>
    <row r="29" spans="1:10" ht="14.45" customHeight="1" x14ac:dyDescent="0.2">
      <c r="B29" s="31"/>
      <c r="C29" s="31"/>
      <c r="D29" s="31"/>
      <c r="E29" s="25"/>
      <c r="F29" s="31"/>
      <c r="G29" s="31"/>
      <c r="H29" s="31"/>
    </row>
    <row r="30" spans="1:10" ht="15" x14ac:dyDescent="0.2">
      <c r="B30" s="31"/>
      <c r="C30" s="31"/>
      <c r="D30" s="31"/>
      <c r="E30" s="26"/>
      <c r="F30" s="31"/>
      <c r="G30" s="31"/>
      <c r="H30" s="31"/>
    </row>
    <row r="31" spans="1:10" ht="15" x14ac:dyDescent="0.2">
      <c r="B31" s="31"/>
      <c r="C31" s="31"/>
      <c r="D31" s="31"/>
      <c r="E31" s="26"/>
      <c r="F31" s="31"/>
      <c r="G31" s="31"/>
      <c r="H31" s="31"/>
    </row>
    <row r="32" spans="1:10" ht="15" x14ac:dyDescent="0.2">
      <c r="B32" s="31"/>
      <c r="C32" s="31"/>
      <c r="D32" s="31"/>
      <c r="E32" s="26"/>
      <c r="F32" s="31"/>
      <c r="G32" s="31"/>
      <c r="H32" s="31"/>
    </row>
    <row r="33" spans="2:8" ht="15" x14ac:dyDescent="0.2">
      <c r="B33" s="32"/>
      <c r="C33" s="32"/>
      <c r="D33" s="32"/>
      <c r="E33" s="33"/>
      <c r="F33" s="32"/>
      <c r="G33" s="32"/>
      <c r="H33" s="32"/>
    </row>
    <row r="34" spans="2:8" ht="15" x14ac:dyDescent="0.2">
      <c r="E34" s="26"/>
    </row>
    <row r="35" spans="2:8" ht="15" x14ac:dyDescent="0.2">
      <c r="E35" s="27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6:H6"/>
    <mergeCell ref="F17:H17"/>
    <mergeCell ref="F18:H18"/>
    <mergeCell ref="F19:H25"/>
    <mergeCell ref="B20:D20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&amp;G&amp;C&amp;"-,Negrito"&amp;11&amp;K03+000
BANCO DO ESTADO DO RIO GRANDE DO SUL S.A.
UNIDADE DE ENGENHARIA&amp;R&amp;"-,Negrito"&amp;K03+035
&amp;K03+000PROCESSO Nº. 0000735/2020</oddHeader>
    <oddFooter>&amp;R&amp;"-,Regular"&amp;9&amp;K03+039Pág.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</vt:lpstr>
      <vt:lpstr>BDI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Maria Giovana Di Maio Da Cunha</cp:lastModifiedBy>
  <cp:lastPrinted>2020-05-20T18:20:10Z</cp:lastPrinted>
  <dcterms:created xsi:type="dcterms:W3CDTF">2000-05-25T11:19:14Z</dcterms:created>
  <dcterms:modified xsi:type="dcterms:W3CDTF">2021-01-12T11:44:46Z</dcterms:modified>
</cp:coreProperties>
</file>